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56" activeTab="0"/>
  </bookViews>
  <sheets>
    <sheet name="Read First" sheetId="1" r:id="rId1"/>
    <sheet name="Daily Track" sheetId="2" r:id="rId2"/>
    <sheet name="P+ Foods" sheetId="3" r:id="rId3"/>
    <sheet name="Weigh In" sheetId="4" r:id="rId4"/>
    <sheet name="PPlus Calc" sheetId="5" r:id="rId5"/>
    <sheet name="Applebees" sheetId="6" r:id="rId6"/>
    <sheet name="Arby_s" sheetId="7" r:id="rId7"/>
    <sheet name="Chick_Fil_A" sheetId="8" r:id="rId8"/>
    <sheet name="McDonalds" sheetId="9" r:id="rId9"/>
    <sheet name="PapaJohn's" sheetId="10" r:id="rId10"/>
    <sheet name="Pizza Hut" sheetId="11" r:id="rId11"/>
    <sheet name="Taco Bell" sheetId="12" r:id="rId12"/>
    <sheet name="Wendy's" sheetId="13" r:id="rId13"/>
    <sheet name="Zaxby_s" sheetId="14" r:id="rId14"/>
    <sheet name="Eggs" sheetId="15" r:id="rId15"/>
    <sheet name="PowerFoods" sheetId="16" r:id="rId16"/>
    <sheet name="Exercise Pts Calc" sheetId="17" r:id="rId17"/>
    <sheet name="Notes" sheetId="18" r:id="rId18"/>
  </sheets>
  <definedNames>
    <definedName name="Chick_5">'Arby_s'!$A$1:$J$88</definedName>
    <definedName name="Chick_6">'Chick_Fil_A'!$A$1:$K$34</definedName>
    <definedName name="Chick_8">'Taco Bell'!$A$1:$K$71</definedName>
    <definedName name="zah_1_7">'Pizza Hut'!$D$23:$Y$30</definedName>
    <definedName name="zah_10_7">'Pizza Hut'!$A$126:$Y$129</definedName>
    <definedName name="zah_11_7">'Pizza Hut'!$A$132:$AA$140</definedName>
    <definedName name="zah_12_7">'Pizza Hut'!$A$132:$Y$140</definedName>
    <definedName name="zah_2_7">'Pizza Hut'!$D$33:$Y$40</definedName>
    <definedName name="zah_3_7">'Pizza Hut'!$D$43:$Y$50</definedName>
    <definedName name="zah_4_7">'Pizza Hut'!$D$53:$Y$60</definedName>
    <definedName name="zah_5_7">'Pizza Hut'!$D$63:$Y$70</definedName>
    <definedName name="zah_6_7">'Pizza Hut'!$D$73:$Y$80</definedName>
    <definedName name="zah_7">'Pizza Hut'!$A$13:$Y$20</definedName>
    <definedName name="zah_7_7">'Pizza Hut'!$D$83:$Y$90</definedName>
    <definedName name="zah_8_7">'Pizza Hut'!$A$93:$Y$98</definedName>
    <definedName name="zah_9_7">'Pizza Hut'!$A$117:$Y$123</definedName>
  </definedNames>
  <calcPr fullCalcOnLoad="1"/>
</workbook>
</file>

<file path=xl/comments3.xml><?xml version="1.0" encoding="utf-8"?>
<comments xmlns="http://schemas.openxmlformats.org/spreadsheetml/2006/main">
  <authors>
    <author/>
  </authors>
  <commentList>
    <comment ref="C1" authorId="0">
      <text>
        <r>
          <rPr>
            <sz val="10"/>
            <rFont val="Arial"/>
            <family val="2"/>
          </rPr>
          <t>Millilitres</t>
        </r>
      </text>
    </comment>
    <comment ref="D1" authorId="0">
      <text>
        <r>
          <rPr>
            <sz val="10"/>
            <rFont val="Arial"/>
            <family val="2"/>
          </rPr>
          <t>Grams</t>
        </r>
      </text>
    </comment>
    <comment ref="E1" authorId="0">
      <text>
        <r>
          <rPr>
            <sz val="10"/>
            <rFont val="Arial"/>
            <family val="2"/>
          </rPr>
          <t>Amount in Serving</t>
        </r>
      </text>
    </comment>
    <comment ref="F1" authorId="0">
      <text>
        <r>
          <rPr>
            <sz val="10"/>
            <rFont val="Arial"/>
            <family val="2"/>
          </rPr>
          <t>Unit Of Measure</t>
        </r>
      </text>
    </comment>
    <comment ref="G1" authorId="0">
      <text>
        <r>
          <rPr>
            <sz val="10"/>
            <rFont val="Arial"/>
            <family val="2"/>
          </rPr>
          <t>Value From WW PointsPlus Book</t>
        </r>
      </text>
    </comment>
    <comment ref="H1" authorId="0">
      <text>
        <r>
          <rPr>
            <sz val="10"/>
            <rFont val="Arial"/>
            <family val="2"/>
          </rPr>
          <t>Power Foods (Y or N)</t>
        </r>
      </text>
    </comment>
    <comment ref="I1" authorId="0">
      <text>
        <r>
          <rPr>
            <sz val="10"/>
            <rFont val="Arial"/>
            <family val="2"/>
          </rPr>
          <t>Wiki PointsPlus Formula Unrounded</t>
        </r>
      </text>
    </comment>
    <comment ref="J1" authorId="0">
      <text>
        <r>
          <rPr>
            <sz val="10"/>
            <rFont val="Arial"/>
            <family val="2"/>
          </rPr>
          <t>Wiki PointsPlus Formula Rounded</t>
        </r>
      </text>
    </comment>
    <comment ref="K1" authorId="0">
      <text>
        <r>
          <rPr>
            <sz val="10"/>
            <rFont val="Arial"/>
            <family val="2"/>
          </rPr>
          <t>PointsPlus Calc value
Note: I used this to check against Wiki Formula</t>
        </r>
      </text>
    </comment>
    <comment ref="L1" authorId="0">
      <text>
        <r>
          <rPr>
            <sz val="10"/>
            <rFont val="Arial"/>
            <family val="2"/>
          </rPr>
          <t>Protein Grams</t>
        </r>
      </text>
    </comment>
    <comment ref="M1" authorId="0">
      <text>
        <r>
          <rPr>
            <sz val="10"/>
            <rFont val="Arial"/>
            <family val="2"/>
          </rPr>
          <t>Carbohydrate Grams</t>
        </r>
      </text>
    </comment>
    <comment ref="N1" authorId="0">
      <text>
        <r>
          <rPr>
            <sz val="10"/>
            <rFont val="Arial"/>
            <family val="2"/>
          </rPr>
          <t>Fat Grams</t>
        </r>
      </text>
    </comment>
    <comment ref="O1" authorId="0">
      <text>
        <r>
          <rPr>
            <sz val="10"/>
            <rFont val="Arial"/>
            <family val="2"/>
          </rPr>
          <t>Fiber Grams</t>
        </r>
      </text>
    </comment>
    <comment ref="P1" authorId="0">
      <text>
        <r>
          <rPr>
            <sz val="10"/>
            <rFont val="Arial"/>
            <family val="2"/>
          </rPr>
          <t>Sodium mg</t>
        </r>
      </text>
    </comment>
    <comment ref="Q1" authorId="0">
      <text>
        <r>
          <rPr>
            <sz val="10"/>
            <rFont val="Arial"/>
            <family val="2"/>
          </rPr>
          <t>Calories Per Serving</t>
        </r>
      </text>
    </comment>
    <comment ref="R1" authorId="0">
      <text>
        <r>
          <rPr>
            <sz val="10"/>
            <rFont val="Arial"/>
            <family val="2"/>
          </rPr>
          <t>Servings Eaten Use this to calculate total Points for multi items (answer to right)</t>
        </r>
      </text>
    </comment>
    <comment ref="T1" authorId="0">
      <text>
        <r>
          <rPr>
            <sz val="10"/>
            <rFont val="Arial"/>
            <family val="2"/>
          </rPr>
          <t>This is the PointsPlus value for the number of servings eaten. NOTE: DO NOT EDIT VALUES IN THIS COLUMN!!</t>
        </r>
      </text>
    </comment>
    <comment ref="X1" authorId="0">
      <text>
        <r>
          <rPr>
            <sz val="10"/>
            <rFont val="Arial"/>
            <family val="2"/>
          </rPr>
          <t>To the right is the total Points Plus for all servings of all items entered in the Svgs column. This may be useful for recipes if all items are on this list.</t>
        </r>
      </text>
    </comment>
    <comment ref="AA1" authorId="0">
      <text>
        <r>
          <rPr>
            <sz val="10"/>
            <rFont val="Arial"/>
            <family val="2"/>
          </rPr>
          <t>To the right is total sodium mg eaten based on how many servings are listed as eaten in the Svgs column</t>
        </r>
      </text>
    </comment>
  </commentList>
</comments>
</file>

<file path=xl/sharedStrings.xml><?xml version="1.0" encoding="utf-8"?>
<sst xmlns="http://schemas.openxmlformats.org/spreadsheetml/2006/main" count="4787" uniqueCount="2093">
  <si>
    <t>Disclaimer</t>
  </si>
  <si>
    <t>The PointsPlus™ food system and materials are proprietary to Weight Watchers International, Inc.</t>
  </si>
  <si>
    <t>©2010 and are licensed to WEIGHT WATCHERS Members solely for their personal use (in losing and controlling</t>
  </si>
  <si>
    <t>their weight). Any other use is strictly prohibited. ©Weight Watchers International, Inc. ©2010. All rights reserved.</t>
  </si>
  <si>
    <r>
      <t xml:space="preserve">WEIGHT WATCHERS®. PointsPlus™ and </t>
    </r>
    <r>
      <rPr>
        <i/>
        <sz val="10"/>
        <rFont val="Arial"/>
        <family val="2"/>
      </rPr>
      <t>POINTSPLUS</t>
    </r>
    <r>
      <rPr>
        <sz val="10"/>
        <rFont val="Arial"/>
        <family val="2"/>
      </rPr>
      <t>® are trademarks of Weight Watchers International, Inc.</t>
    </r>
  </si>
  <si>
    <t>©2010 and used under its control.</t>
  </si>
  <si>
    <t>Enter Starting Date:</t>
  </si>
  <si>
    <t>Entry in BLUE cells ONLY</t>
  </si>
  <si>
    <t>Enter your Starting weight:</t>
  </si>
  <si>
    <t>Current Weight Loss Total:</t>
  </si>
  <si>
    <t>Activity (Avg Day)</t>
  </si>
  <si>
    <t>Points</t>
  </si>
  <si>
    <t>Daily Points Allowance:</t>
  </si>
  <si>
    <t>Mostly Sitting (office)</t>
  </si>
  <si>
    <t>Mostly Standing (Floor Sales)</t>
  </si>
  <si>
    <t>Walking (Postal Carrier)</t>
  </si>
  <si>
    <t>Last Weigh In:</t>
  </si>
  <si>
    <t>Physical Work (Construction)</t>
  </si>
  <si>
    <t>Are you male (m) or female (f)?</t>
  </si>
  <si>
    <t>Age in Years:</t>
  </si>
  <si>
    <t>DO NOT EDIT ITEMS IN GREY</t>
  </si>
  <si>
    <t>These Fields</t>
  </si>
  <si>
    <t>Height in Inches:</t>
  </si>
  <si>
    <t>Or With ORANGE Background!</t>
  </si>
  <si>
    <t>Are Calculated</t>
  </si>
  <si>
    <t>Activity Level Points (See right):</t>
  </si>
  <si>
    <t>Other Modifiers (add or subtract points)</t>
  </si>
  <si>
    <t>Points for weight</t>
  </si>
  <si>
    <t>Points for Gender</t>
  </si>
  <si>
    <t>Points for Age</t>
  </si>
  <si>
    <t>Too young</t>
  </si>
  <si>
    <t>Points for Height</t>
  </si>
  <si>
    <t>Once you fill in the BLUE boxes weekly weigh-ins are on the “Weigh In” tab</t>
  </si>
  <si>
    <t>If points allowance doesn't match what they give you, use Other Modifiers to add/subtract PointsPlus to make it right</t>
  </si>
  <si>
    <t>Sorry, I haven't had a good chance to work out the new math for Points Plus allowances so this is a work in progress</t>
  </si>
  <si>
    <t>(from read first page) Allowed Daily Points:</t>
  </si>
  <si>
    <t>Weekly Points Left:</t>
  </si>
  <si>
    <t>(above weekly includes all daily points + 49 weekly points &amp; activity)</t>
  </si>
  <si>
    <t>Friday</t>
  </si>
  <si>
    <t>Breakfast</t>
  </si>
  <si>
    <t>Morning snack</t>
  </si>
  <si>
    <t>Lunch</t>
  </si>
  <si>
    <t>Afternoon snack</t>
  </si>
  <si>
    <t>Dinner</t>
  </si>
  <si>
    <t>Other snacks</t>
  </si>
  <si>
    <t>Exercise</t>
  </si>
  <si>
    <t>Total Points used</t>
  </si>
  <si>
    <t>Total Points saved</t>
  </si>
  <si>
    <t>Saturday</t>
  </si>
  <si>
    <t>Sunday</t>
  </si>
  <si>
    <t>Monday</t>
  </si>
  <si>
    <t>Tuesday</t>
  </si>
  <si>
    <t>Wednesday</t>
  </si>
  <si>
    <t>Thursday</t>
  </si>
  <si>
    <t>Category</t>
  </si>
  <si>
    <t>Food</t>
  </si>
  <si>
    <t>Ml</t>
  </si>
  <si>
    <t>G</t>
  </si>
  <si>
    <t>Amt</t>
  </si>
  <si>
    <t>UOM</t>
  </si>
  <si>
    <t>Book</t>
  </si>
  <si>
    <t>PF</t>
  </si>
  <si>
    <t>Fm</t>
  </si>
  <si>
    <t>FmR</t>
  </si>
  <si>
    <t>PPC</t>
  </si>
  <si>
    <t>Pr</t>
  </si>
  <si>
    <t>Ca</t>
  </si>
  <si>
    <t>Fa</t>
  </si>
  <si>
    <t>Fi</t>
  </si>
  <si>
    <t>So</t>
  </si>
  <si>
    <t>Kcal</t>
  </si>
  <si>
    <t>Svgs</t>
  </si>
  <si>
    <t>P+ Count</t>
  </si>
  <si>
    <t>P+/Svgs</t>
  </si>
  <si>
    <t>Define Pts+</t>
  </si>
  <si>
    <t>Book or Calc</t>
  </si>
  <si>
    <t>Sodium mgs</t>
  </si>
  <si>
    <t>PointsPlus Eaten:</t>
  </si>
  <si>
    <t>Sodium Eaten:</t>
  </si>
  <si>
    <t>mg</t>
  </si>
  <si>
    <t>Beans</t>
  </si>
  <si>
    <t>Black Beans - Full Circle Organic 1/2 Cup</t>
  </si>
  <si>
    <t>Cup</t>
  </si>
  <si>
    <t>Y</t>
  </si>
  <si>
    <t>Sweet Peas – Del Monty 50% salt</t>
  </si>
  <si>
    <t>If you enter the number of servings you eat</t>
  </si>
  <si>
    <t>Bread</t>
  </si>
  <si>
    <t>Alvarado Sourdough Per Slice</t>
  </si>
  <si>
    <t>Slices</t>
  </si>
  <si>
    <t>Total pointsPlus &amp; Sodium are calculated above</t>
  </si>
  <si>
    <t>Earth Grains Thin Buns (1 split bun)</t>
  </si>
  <si>
    <t>Bun</t>
  </si>
  <si>
    <t>You can add foods to the bottom of the list,</t>
  </si>
  <si>
    <t>Food For Life – 7 Sprouted Grains Per Slice</t>
  </si>
  <si>
    <t>This is just my start</t>
  </si>
  <si>
    <t>Thomas Bagel Thins – Everything</t>
  </si>
  <si>
    <t>Bagel</t>
  </si>
  <si>
    <t>N</t>
  </si>
  <si>
    <t>Thomas Double Fiber Muffins</t>
  </si>
  <si>
    <t>Muffin</t>
  </si>
  <si>
    <t>Hover mouse over column titles to see what they are</t>
  </si>
  <si>
    <t>Toufayan Smartbagel Everything</t>
  </si>
  <si>
    <t>NOTE: Where there ae no entries in columns L-Q</t>
  </si>
  <si>
    <t>Cereals</t>
  </si>
  <si>
    <t>Cheerios</t>
  </si>
  <si>
    <t>There are no valid PointsPlus values</t>
  </si>
  <si>
    <t>Kashi GoLean</t>
  </si>
  <si>
    <t>Dairy</t>
  </si>
  <si>
    <t>Butter - Smart Balance Spread</t>
  </si>
  <si>
    <t>Tbsp</t>
  </si>
  <si>
    <t>Carn Evap Milk 2%</t>
  </si>
  <si>
    <t>Carn Evap Milk FF</t>
  </si>
  <si>
    <t>Carn Evap Milk Reg</t>
  </si>
  <si>
    <t>Cheese, Asiago -  1oz</t>
  </si>
  <si>
    <t>Oz</t>
  </si>
  <si>
    <t>Cheese, Asiago - Grated</t>
  </si>
  <si>
    <t>Cheese, Borden Fat Free American Slice</t>
  </si>
  <si>
    <t>Cheese, Cottage Cheese - Breakstones w/Pineapple 2%</t>
  </si>
  <si>
    <t>Cheese, Kraft 2% American</t>
  </si>
  <si>
    <t>Cheese, Kraft Grated Parmesan</t>
  </si>
  <si>
    <t>Tsp</t>
  </si>
  <si>
    <t>Cheese, Kraft Grated Parmesan - 1.5 svgs</t>
  </si>
  <si>
    <t>Cheese, Robusto or Gruyere ½ oz</t>
  </si>
  <si>
    <t>Cheese, Sargento Reduced Fat Shredded Sharp Cheddar</t>
  </si>
  <si>
    <t>Cheese, Southern Home 2% Shredded Sharp Cheddar</t>
  </si>
  <si>
    <t>Full Circle 2% Milk</t>
  </si>
  <si>
    <t>Soy Dream Original Soymilk</t>
  </si>
  <si>
    <t>Eggs</t>
  </si>
  <si>
    <t>Egg - 1 Extra Large</t>
  </si>
  <si>
    <t>Egg - 1 Large</t>
  </si>
  <si>
    <t>Whole</t>
  </si>
  <si>
    <t>Egg - 1 Large Fried</t>
  </si>
  <si>
    <t>Egg - Better'n Eggs - 1 (2svg) container</t>
  </si>
  <si>
    <t>Egg Beaters - w/ yolks - 2 Svgs (2 eggs)</t>
  </si>
  <si>
    <t>Egg Beaters - w/o yolks - 1 (2 svg) container</t>
  </si>
  <si>
    <t>Egg Beaters w/Black Beans, Asiago &amp; Onion</t>
  </si>
  <si>
    <t>Eggs – All Whites Egg Whites</t>
  </si>
  <si>
    <t>Publix Eggstirs</t>
  </si>
  <si>
    <t>Food Bars</t>
  </si>
  <si>
    <t>Kellogg Special K Choc PB Meal Bar</t>
  </si>
  <si>
    <t>Bar</t>
  </si>
  <si>
    <t>Kellogg Special K Strawberry Yogurt Meal Bar</t>
  </si>
  <si>
    <t>Frozen</t>
  </si>
  <si>
    <t>Lean Pockets - Philly Cheese Steak</t>
  </si>
  <si>
    <t>Pocket</t>
  </si>
  <si>
    <t>Lean Pockets - Spinach Artichoke Chicken</t>
  </si>
  <si>
    <t>Lean Pockets – Turkey Broccoli Cheese</t>
  </si>
  <si>
    <t>Smart Ones Mini Burgers</t>
  </si>
  <si>
    <t>Burger</t>
  </si>
  <si>
    <t>Fruits/Vege's</t>
  </si>
  <si>
    <t>Apple</t>
  </si>
  <si>
    <t>Apple - Gala</t>
  </si>
  <si>
    <t>Apple - Generally</t>
  </si>
  <si>
    <t>Apple - Macoun</t>
  </si>
  <si>
    <t>Apple – Honey Crisp</t>
  </si>
  <si>
    <t>Broccoli - 1 Cup Raw</t>
  </si>
  <si>
    <t>Broccoli - 1 Cup Steamed Chopped</t>
  </si>
  <si>
    <t>Broccoli – Steamed</t>
  </si>
  <si>
    <t>Carrot - 1 Raw</t>
  </si>
  <si>
    <t>Corn – Southern Home No Salt Added</t>
  </si>
  <si>
    <t>Kalamata Olives (halves – in Water, Salt, Vinegar) 10 Olives</t>
  </si>
  <si>
    <t>Olives</t>
  </si>
  <si>
    <t>Libby's Pumpkin</t>
  </si>
  <si>
    <t>Plantain</t>
  </si>
  <si>
    <t>Sweet Peas – Southern Home No Salt Added</t>
  </si>
  <si>
    <t>Tomato Paste - Hunts – No Salt</t>
  </si>
  <si>
    <t>Tomato Sauce – Hunts</t>
  </si>
  <si>
    <t>Tomatoes, Diced – Southern Home No Salt Added</t>
  </si>
  <si>
    <t>Tomatoes, Stewed – Southern Home</t>
  </si>
  <si>
    <t>Tomatoes, Sundried – Bella Sun Luci – Julienne Cut</t>
  </si>
  <si>
    <t>Liquids</t>
  </si>
  <si>
    <t>Bailey's Irish Cream (mini Bottle)</t>
  </si>
  <si>
    <t>Bailey's Irish Cream 1 oz</t>
  </si>
  <si>
    <t>Meat</t>
  </si>
  <si>
    <t>Alfresco Sundried Tomato Chicken Sausage</t>
  </si>
  <si>
    <t>Link</t>
  </si>
  <si>
    <t>BallPark Smoked White Turkey Franks (FF)</t>
  </si>
  <si>
    <t>Frank</t>
  </si>
  <si>
    <t>Canadian Bacon - 1 slice</t>
  </si>
  <si>
    <t>DeliCuts Rotisserie Chicken</t>
  </si>
  <si>
    <t>Hot Dogs - Applegate Farms Uncured Turkey</t>
  </si>
  <si>
    <t>Jenny-O Lean Turkey Burgers - 1</t>
  </si>
  <si>
    <t>LightLife Smart Ground Crumbles</t>
  </si>
  <si>
    <t>Meatballs – Brat Hans Chicken,Spinach,Fontina,Garlic (4)</t>
  </si>
  <si>
    <t>Pieces</t>
  </si>
  <si>
    <t>Oscar Mayer DeliFresh Smoked Turkey Breast</t>
  </si>
  <si>
    <t>Sea-Pak Shrimp Co. Salmon Burgers</t>
  </si>
  <si>
    <t>Pasta/Rice</t>
  </si>
  <si>
    <t>Basmati Rice (Brown - Uncooked)</t>
  </si>
  <si>
    <t>Basmati Rice (White - Uncooked)</t>
  </si>
  <si>
    <t>Brown Rice – Uncooked</t>
  </si>
  <si>
    <t>Earth  Fare Organic WW Spaghetti – Dry</t>
  </si>
  <si>
    <t>Ronzoni Healthy Harvest Whole Grain Wide Noodle Style</t>
  </si>
  <si>
    <t>Pre-Figured</t>
  </si>
  <si>
    <t>Breakfast (2 fried eggs - Sourdough toast + Butter)</t>
  </si>
  <si>
    <t>Eggs - 2  w/ Black Beans, Asiago &amp; Onion</t>
  </si>
  <si>
    <t>Lunch - Sandwich PBJ (BPB) Heavy PB &amp; J (2TBSP Ea)</t>
  </si>
  <si>
    <t>Lunch - Sandwich PBJ (BPB) Med PB &amp; J (1.5TBSP Ea)</t>
  </si>
  <si>
    <t>Lunch – Sandwich (round) Rot Chix (1) + 2x Cheese (2%)</t>
  </si>
  <si>
    <t>Raisins</t>
  </si>
  <si>
    <t>Raisins - 1/4 Cup</t>
  </si>
  <si>
    <t>Restaurant</t>
  </si>
  <si>
    <t>Egg McMuffin Normal</t>
  </si>
  <si>
    <t>Egg McMuffin Subst egg for cb</t>
  </si>
  <si>
    <t>Philly's (Summerville) 8" Philly Cheese Steak</t>
  </si>
  <si>
    <t>Taco Bell Fresco Grilled Steak Soft Taco</t>
  </si>
  <si>
    <t>Taco</t>
  </si>
  <si>
    <t>Taco Bell Pacific Shrimp Taco</t>
  </si>
  <si>
    <t>Taco Bell Ranchero Chicken Fresco</t>
  </si>
  <si>
    <t>Sauce</t>
  </si>
  <si>
    <t>Maple Syrup - ¼ Cup/60mL</t>
  </si>
  <si>
    <t>Pace Chunky Salsa – Medium</t>
  </si>
  <si>
    <t>Ragu Trad Pasta Sauce ½ Cup</t>
  </si>
  <si>
    <t>Soup</t>
  </si>
  <si>
    <t>Campbell's Healthy Rewards Tomato</t>
  </si>
  <si>
    <t>Spreads</t>
  </si>
  <si>
    <t>All Fruit with Fiber – Polaner – Apricot</t>
  </si>
  <si>
    <t>Jelly - Purely Fruit Blueberry - 1TBSP</t>
  </si>
  <si>
    <t>Peanut Butter – Better'n PB 2TBSP</t>
  </si>
  <si>
    <t>Smart Balance Mayonnaise Omega plus</t>
  </si>
  <si>
    <t>St. Dalfour Wild Blueberry 100% Fruit</t>
  </si>
  <si>
    <t>Sweets</t>
  </si>
  <si>
    <t>Licorice – Panda – 1 bar</t>
  </si>
  <si>
    <t>Lindt Lindor Truffles – Milk Choc. Filling (Pkg of 3)</t>
  </si>
  <si>
    <t>M&amp;Ms ¼ Cup</t>
  </si>
  <si>
    <t>Nestle NesQuick Chocolate 25% Less Sugar</t>
  </si>
  <si>
    <t>Richardson After Dinner Mints – 20 Pieces</t>
  </si>
  <si>
    <t>Russell Stover Candies – 4 Pieces</t>
  </si>
  <si>
    <t>Salt Water Taffy (Varies Greatly in Fat!! - 7-9 Pcs)</t>
  </si>
  <si>
    <t>Special K Strawberry Snack Bar – 1 Bar</t>
  </si>
  <si>
    <t>Sugar – Dark Brown (Domino)</t>
  </si>
  <si>
    <t>Sugar Plain White Granulated</t>
  </si>
  <si>
    <t>Sun Crystals – Bulk Bag</t>
  </si>
  <si>
    <t>Sun Crystals – Packets</t>
  </si>
  <si>
    <t>Packet</t>
  </si>
  <si>
    <t>WW Lemon</t>
  </si>
  <si>
    <t>Yogurt</t>
  </si>
  <si>
    <t>BC Greek Blueberry</t>
  </si>
  <si>
    <t>Danon Plain Lowfat</t>
  </si>
  <si>
    <t>Date</t>
  </si>
  <si>
    <t>Current Weight</t>
  </si>
  <si>
    <t>Current Loss</t>
  </si>
  <si>
    <t>Total Loss</t>
  </si>
  <si>
    <t>My Max Weight Loss:</t>
  </si>
  <si>
    <t>(Best!!)</t>
  </si>
  <si>
    <t>Start Core plan</t>
  </si>
  <si>
    <t>Start date is on line one</t>
  </si>
  <si>
    <t>DO NOT EDIT</t>
  </si>
  <si>
    <t>Start weight is on line one</t>
  </si>
  <si>
    <t>LEAVE ALL LATER WEIGHTS UNTIL WEIGH IN!!</t>
  </si>
  <si>
    <t xml:space="preserve">“Current Weight” column shows starting weight </t>
  </si>
  <si>
    <t>UNTIL you add a date in the “Date” column</t>
  </si>
  <si>
    <t>then type in the new weigh in amount</t>
  </si>
  <si>
    <t>NOTE: The last cell in the “Current Loss” column will ALWAYS be red</t>
  </si>
  <si>
    <t>It will also be the negative of your total loss in the row above.</t>
  </si>
  <si>
    <t>Sorry – Conditional formatting has its limits</t>
  </si>
  <si>
    <t>Only enter in BLUE cells</t>
  </si>
  <si>
    <t>Figure Recipe Points &amp; Points Plus</t>
  </si>
  <si>
    <t>SERVINGS IN RECIPE COLUMN</t>
  </si>
  <si>
    <t>Enter items in blue cells to find the points for your recipe or item</t>
  </si>
  <si>
    <t>For each item, if info is given per serving (like a can of something)</t>
  </si>
  <si>
    <t>Put the number of servings of that item used in recipe</t>
  </si>
  <si>
    <t>How many servings does the TOTAL Recipe make?</t>
  </si>
  <si>
    <t>Servings In</t>
  </si>
  <si>
    <t>Per Svg</t>
  </si>
  <si>
    <t>Item</t>
  </si>
  <si>
    <t>Recipe</t>
  </si>
  <si>
    <t>Kcals</t>
  </si>
  <si>
    <t>Fat</t>
  </si>
  <si>
    <t>Fiber</t>
  </si>
  <si>
    <t>Carbs</t>
  </si>
  <si>
    <t>Protein</t>
  </si>
  <si>
    <t>WORK AREA – DO NOT EDIT!!</t>
  </si>
  <si>
    <t>Calories</t>
  </si>
  <si>
    <t>Recipe Totals:</t>
  </si>
  <si>
    <t>Old Pts</t>
  </si>
  <si>
    <t>PtsPlus</t>
  </si>
  <si>
    <t>Total Points:</t>
  </si>
  <si>
    <t>Rounded:</t>
  </si>
  <si>
    <t>Points per Serving:</t>
  </si>
  <si>
    <t>Per Serving Rounded:</t>
  </si>
  <si>
    <t>Menu Item</t>
  </si>
  <si>
    <t>WW P+</t>
  </si>
  <si>
    <t>WW P+ UR</t>
  </si>
  <si>
    <t xml:space="preserve"> Cals (kcal)</t>
  </si>
  <si>
    <t xml:space="preserve"> Fat(g)</t>
  </si>
  <si>
    <t xml:space="preserve"> sat Fat (g)</t>
  </si>
  <si>
    <t>trans Fat (g)</t>
  </si>
  <si>
    <t>sod (mg)</t>
  </si>
  <si>
    <t>Carb (g)</t>
  </si>
  <si>
    <t>Fiber (g)</t>
  </si>
  <si>
    <t>prot (g)</t>
  </si>
  <si>
    <t>Appetizers</t>
  </si>
  <si>
    <t>Appetizer Sampler (High Value)</t>
  </si>
  <si>
    <t>Appetizer Sampler (Low Value)</t>
  </si>
  <si>
    <t>Boneless Buffalo Wings, Classic</t>
  </si>
  <si>
    <t>Boneless Buffalo Wings, Honey BBQ</t>
  </si>
  <si>
    <t>Boneless Buffalo Wings, Hot</t>
  </si>
  <si>
    <t>Boneless Buffalo Wings, Southern BBQ</t>
  </si>
  <si>
    <t>Boneless Buffalo Wings, Sweet &amp; spicy sauce</t>
  </si>
  <si>
    <t>Buffalo Chicken Wings, Classic</t>
  </si>
  <si>
    <t>Buffalo Chicken Wings, Honey BBQ</t>
  </si>
  <si>
    <t>Buffalo Chicken Wings, Hot</t>
  </si>
  <si>
    <t>Buffalo Chicken Wings, Southern BBQ</t>
  </si>
  <si>
    <t>Buffalo Chicken Wings, Sweet &amp; spicy sauce</t>
  </si>
  <si>
    <t>Cheese Quesadilla Grande</t>
  </si>
  <si>
    <t>Cheeseburger Sliders</t>
  </si>
  <si>
    <t>Cheeseburger Sliders with Applewood Smoked Bacon</t>
  </si>
  <si>
    <t>Chicken Quesadilla Grande</t>
  </si>
  <si>
    <t>Chicken Wonton Tacos</t>
  </si>
  <si>
    <t>Chili Cheese Nachos</t>
  </si>
  <si>
    <t>Chips and Spicy Chipotle Lime Salsa</t>
  </si>
  <si>
    <t>Crunchy Onion Rings</t>
  </si>
  <si>
    <t>Dynamite Shrimp</t>
  </si>
  <si>
    <t>Mozzarella Sticks</t>
  </si>
  <si>
    <t>Pork Wonton Tacos</t>
  </si>
  <si>
    <t>Potato Skins</t>
  </si>
  <si>
    <t>Potato Twisters</t>
  </si>
  <si>
    <t>Queso Blanco</t>
  </si>
  <si>
    <t>Queso Blanco with chili</t>
  </si>
  <si>
    <t>Spinach &amp; Artichoke Dip (highest values)</t>
  </si>
  <si>
    <t>Steak Quesadilla Towers</t>
  </si>
  <si>
    <t>Veggie Patch™ Pizza</t>
  </si>
  <si>
    <t>Wings Bleu Cheese Dipping Sauce</t>
  </si>
  <si>
    <t>Wings Ranch Dipping Sauce</t>
  </si>
  <si>
    <t>Applebee’s reAlbUrGers™</t>
  </si>
  <si>
    <t>Applebee’s House Salad</t>
  </si>
  <si>
    <t>Bacon Cheddar Cheeseburger</t>
  </si>
  <si>
    <t>Cheeseburger</t>
  </si>
  <si>
    <t>Chili Cheese Fries, Side</t>
  </si>
  <si>
    <t>Cowboy Burger</t>
  </si>
  <si>
    <t>Crunchy Onion Rings, Side</t>
  </si>
  <si>
    <t>Fire Pit Bacon Burger</t>
  </si>
  <si>
    <t>Fresh Fruit, Side</t>
  </si>
  <si>
    <t>Fries, Side</t>
  </si>
  <si>
    <t>Hamburger</t>
  </si>
  <si>
    <t>Philly Burger</t>
  </si>
  <si>
    <t>Quesadilla Burger</t>
  </si>
  <si>
    <t>Seasonal Vegetables, Side (High Value)</t>
  </si>
  <si>
    <t>Seasonal Vegetables, Side (Low Value)</t>
  </si>
  <si>
    <t>Southwest Jalapeño Burger</t>
  </si>
  <si>
    <t>Steakhouse Burger with A.1. ® Steak Sauce</t>
  </si>
  <si>
    <t>Veggie Burger</t>
  </si>
  <si>
    <t>ChiCken - includes sides</t>
  </si>
  <si>
    <t>Chicken Fried Chicken</t>
  </si>
  <si>
    <t>Chicken Parmesan</t>
  </si>
  <si>
    <t>Chicken Tenders Basket</t>
  </si>
  <si>
    <t>Chicken Tenders Platter</t>
  </si>
  <si>
    <t>Crispy Orange Chicken</t>
  </si>
  <si>
    <t>Fiesta Lime Chicken ®</t>
  </si>
  <si>
    <t>Grilled Dijon Chicken &amp; Portobellos</t>
  </si>
  <si>
    <t>Margherita Chicken</t>
  </si>
  <si>
    <t>Riblet and Chicken Tenders Basket (High Value)</t>
  </si>
  <si>
    <t>Riblet and Chicken Tenders Basket (Low Value)</t>
  </si>
  <si>
    <t>Riblet and Chicken Tenders Platter (High Value)</t>
  </si>
  <si>
    <t>Riblet and Chicken Tenders Platter (Low Value)</t>
  </si>
  <si>
    <t>Weight Watchers ® Garlic Herb Chicken</t>
  </si>
  <si>
    <t>Desserts - as served</t>
  </si>
  <si>
    <t>Blue Ribbon Brownie</t>
  </si>
  <si>
    <t>Brownie Bite</t>
  </si>
  <si>
    <t>Chocolate Chip Cookie Sundae</t>
  </si>
  <si>
    <t>Chocolate Mousse Shooter</t>
  </si>
  <si>
    <t>Hot Fudge Sundae Shooter</t>
  </si>
  <si>
    <t>Maple Butter Blondie</t>
  </si>
  <si>
    <t>Sizzling Apple Pie</t>
  </si>
  <si>
    <t>Strawberry Cheesecake Shooter</t>
  </si>
  <si>
    <t>Triple Chocolate Meltdown ®</t>
  </si>
  <si>
    <t>Drinks</t>
  </si>
  <si>
    <t>Caffeine Free Diet Pepsi (20 ounces)</t>
  </si>
  <si>
    <t>Coffee (8 ounces)</t>
  </si>
  <si>
    <t>Diet Mountain Dew (20 ounces)</t>
  </si>
  <si>
    <t>Diet Pepsi (20 ounces)</t>
  </si>
  <si>
    <t>Dr Pepper (20 ounces)</t>
  </si>
  <si>
    <t>Iced Tea (20 ounces)</t>
  </si>
  <si>
    <t>Lipton Brisk Raspberry Iced Tea (20 ounces)</t>
  </si>
  <si>
    <t>Mountain Dew (20 ounces)</t>
  </si>
  <si>
    <t>Mug Root Beer (20 ounces)</t>
  </si>
  <si>
    <t>Pepsi (20 ounces)</t>
  </si>
  <si>
    <t>Sierra Mist (20 ounces)</t>
  </si>
  <si>
    <t>Tropicana Fruit Punch (20 ounces)</t>
  </si>
  <si>
    <t>Tropicana Lemonade (20 ounces)</t>
  </si>
  <si>
    <t>Wild Cherry Pepsi (20 ounces)</t>
  </si>
  <si>
    <t>kiD’s menU - without sides or drinks</t>
  </si>
  <si>
    <t>Kids Apple Juice (12 oz)</t>
  </si>
  <si>
    <t>Kids Applesauce side</t>
  </si>
  <si>
    <t>Kids Celery side with Dressing</t>
  </si>
  <si>
    <t>Kids Chicken Fingers</t>
  </si>
  <si>
    <t>Kids Chocolate Milk (12 oz)</t>
  </si>
  <si>
    <t>Kids Corn Dog</t>
  </si>
  <si>
    <t>Kids Cranberry Juice (12 oz)</t>
  </si>
  <si>
    <t>Kids Fried Shrimp</t>
  </si>
  <si>
    <t>Kids Grape Juice (12 oz)</t>
  </si>
  <si>
    <t>Kids Grilled Cheese</t>
  </si>
  <si>
    <t>Kids Hot Dog</t>
  </si>
  <si>
    <t>Kids Hot Fudge Sundae</t>
  </si>
  <si>
    <t>Kids Kraft Macaroni and Cheese</t>
  </si>
  <si>
    <t>Kids Milk (12 oz)</t>
  </si>
  <si>
    <t>Kids Mini Cheeseburger – 1</t>
  </si>
  <si>
    <t>Kids Mini Cheeseburgers – 2</t>
  </si>
  <si>
    <t>Kids Mini Hamburger – 1</t>
  </si>
  <si>
    <t>Kids Mini Hamburger – 2</t>
  </si>
  <si>
    <t>Kids Orange Juice (12 oz)</t>
  </si>
  <si>
    <t>Kids OREO ® Cookie Milkshake</t>
  </si>
  <si>
    <t>Kids OREO ® Cookie Sundae</t>
  </si>
  <si>
    <t>Kids Pasta with Marinara Sauce</t>
  </si>
  <si>
    <t>Kids Red Grapefruit Juice 12 oz</t>
  </si>
  <si>
    <t>Kids Soda (12 oz) (High Value)</t>
  </si>
  <si>
    <t>Kids Soda (12 oz) (Low Value)</t>
  </si>
  <si>
    <t>Kids Steamed Broccoli Side</t>
  </si>
  <si>
    <t>Kids Strawberry Sundae</t>
  </si>
  <si>
    <t>Kids Tropicana Fruit Punch (12 oz)</t>
  </si>
  <si>
    <t>Kids Vanilla Sundae</t>
  </si>
  <si>
    <t>pAstA - as served</t>
  </si>
  <si>
    <t>Chicken Broccoli Pasta Alfredo</t>
  </si>
  <si>
    <t>Florentine Ravioli with Chicken</t>
  </si>
  <si>
    <t>Provolone-Stuffed Meatballs with Fettuccine</t>
  </si>
  <si>
    <t>Shrimp Fettuccine Alfredo</t>
  </si>
  <si>
    <t>Spicy Shrimp Diavolo</t>
  </si>
  <si>
    <t>Three-Cheese Chicken Penne</t>
  </si>
  <si>
    <t>piCk n pAir lUnCh Combos - as served</t>
  </si>
  <si>
    <t>Applebee’s Reuben</t>
  </si>
  <si>
    <t>Asian Crunch Salad</t>
  </si>
  <si>
    <t>Baked Potato Soup</t>
  </si>
  <si>
    <t>Black Bean Soup</t>
  </si>
  <si>
    <t>Breadstick</t>
  </si>
  <si>
    <t>Broccoli Cheddar Soup</t>
  </si>
  <si>
    <t>Caesar Salad</t>
  </si>
  <si>
    <t>California Turkey Club</t>
  </si>
  <si>
    <t>Chicken Noodle Soup</t>
  </si>
  <si>
    <t>Chicken Tortilla Soup</t>
  </si>
  <si>
    <t>Chili</t>
  </si>
  <si>
    <t>Clam Chowder</t>
  </si>
  <si>
    <t>French Dip Sliders</t>
  </si>
  <si>
    <t>French Onion Soup</t>
  </si>
  <si>
    <t>Grilled Shrimp ‘N Spinach Salad</t>
  </si>
  <si>
    <t>Oriental Chicken Salad</t>
  </si>
  <si>
    <t>Tomato Basil Soup</t>
  </si>
  <si>
    <t>Ribs – Includes Sides</t>
  </si>
  <si>
    <t>Applebee’s Riblets Basket (High Value)</t>
  </si>
  <si>
    <t>Applebee’s Riblets Basket (Low Value)</t>
  </si>
  <si>
    <t>Applebee’s Riblets Platter (High Value)</t>
  </si>
  <si>
    <t>Applebee’s Riblets Platter (Low Value)</t>
  </si>
  <si>
    <t>Double-Glazed Baby Back Ribs - Half Rack (High Value)</t>
  </si>
  <si>
    <t>Double-Glazed Baby Back Ribs - Half Rack (Low Value)</t>
  </si>
  <si>
    <t>Double-Glazed Baby Back Ribs (High Value)</t>
  </si>
  <si>
    <t>Double-Glazed Baby Back Ribs (Low Value)</t>
  </si>
  <si>
    <t>sAlADs - as served</t>
  </si>
  <si>
    <t>Apple Walnut Chicken Salad, Half</t>
  </si>
  <si>
    <t>Apple Walnut Chicken Salad, Half w/o dressing</t>
  </si>
  <si>
    <t>Apple Walnut Chicken Salad, Regular</t>
  </si>
  <si>
    <t>Apple Walnut Chicken Salad, Regular w/o dressing</t>
  </si>
  <si>
    <t>Crispy Shrimp Caesar, Half</t>
  </si>
  <si>
    <t>Crispy Shrimp Caesar, Half w/o dressing</t>
  </si>
  <si>
    <t>Crispy Shrimp Caesar, Regular</t>
  </si>
  <si>
    <t>Crispy Shrimp Caesar, Regular w/o dressing</t>
  </si>
  <si>
    <t>Fried Chicken Salad, Half</t>
  </si>
  <si>
    <t>Fried Chicken Salad, Half w/o dressing</t>
  </si>
  <si>
    <t>Fried Chicken Salad, Regular</t>
  </si>
  <si>
    <t>Fried Chicken Salad, Regular w/o dressing</t>
  </si>
  <si>
    <t>Grilled Chicken Caesar, Half</t>
  </si>
  <si>
    <t>Grilled Chicken Caesar, Half w/o dressing</t>
  </si>
  <si>
    <t>Grilled Chicken Caesar, Regular</t>
  </si>
  <si>
    <t>Grilled Chicken Caesar, Regular w/o dressing</t>
  </si>
  <si>
    <t>Grilled Shrimp ‘N Spinach Salad, Half</t>
  </si>
  <si>
    <t>Grilled Shrimp ‘N Spinach Salad, Half w/o dressing</t>
  </si>
  <si>
    <t>Grilled Shrimp ‘N Spinach Salad, Regular</t>
  </si>
  <si>
    <t>Grilled Shrimp ‘N Spinach Salad, Regular w/o dressing</t>
  </si>
  <si>
    <t>Grilled Steak Caesar, Half</t>
  </si>
  <si>
    <t>Grilled Steak Caesar, Half w/o dressing</t>
  </si>
  <si>
    <t>Grilled Steak Caesar, Regular</t>
  </si>
  <si>
    <t>Grilled Steak Caesar, Regular w/o dressing</t>
  </si>
  <si>
    <t>Oriental Chicken Salad, Half</t>
  </si>
  <si>
    <t>Oriental Chicken Salad, Half w/o dressing</t>
  </si>
  <si>
    <t>Oriental Chicken Salad, Regular</t>
  </si>
  <si>
    <t>Oriental Chicken Salad, Regular w/o dressing</t>
  </si>
  <si>
    <t>Oriental Grilled Chicken Salad, Half</t>
  </si>
  <si>
    <t>Oriental Grilled Chicken Salad, Half w/o dressing</t>
  </si>
  <si>
    <t>Oriental Grilled Chicken Salad, Regular</t>
  </si>
  <si>
    <t>Oriental Grilled Chicken Salad, Regular w/o dressing</t>
  </si>
  <si>
    <t>Pecan-Crusted Chicken Salad, Half</t>
  </si>
  <si>
    <t>Pecan-Crusted Chicken Salad, Half w/o dressing</t>
  </si>
  <si>
    <t>Pecan-Crusted Chicken Salad, Regular</t>
  </si>
  <si>
    <t>Pecan-Crusted Chicken Salad, Regular w/o dressing</t>
  </si>
  <si>
    <t>Santa Fe Chicken Salad, Half</t>
  </si>
  <si>
    <t>Santa Fe Chicken Salad, Half w/o dressing</t>
  </si>
  <si>
    <t>Santa Fe Chicken Salad, Regular</t>
  </si>
  <si>
    <t>Santa Fe Chicken Salad, Regular w/o dressing</t>
  </si>
  <si>
    <t>Weight Watchers ® Paradise Chicken Salad</t>
  </si>
  <si>
    <t>sAnDwiChes w/o sides unless indicated</t>
  </si>
  <si>
    <t>Bacon Cheese Chicken Grill</t>
  </si>
  <si>
    <t>Blackened Tilapia Sandwich</t>
  </si>
  <si>
    <t>Chicken Fajita Rollup</t>
  </si>
  <si>
    <t>Classic Club House Grill</t>
  </si>
  <si>
    <t>Hand-Battered Fish Sandwich</t>
  </si>
  <si>
    <t>Honey BBQ Chicken Sandwich</t>
  </si>
  <si>
    <t>Oriental Chicken Rollup</t>
  </si>
  <si>
    <t>Seasonal Vegetables, Side</t>
  </si>
  <si>
    <t>Slow Simmered Tender Beef Sandwich</t>
  </si>
  <si>
    <t>Spicy Shrimp Rollup</t>
  </si>
  <si>
    <t>Weight Watchers ® Italian Chicken &amp; Portobello Sandwich w/fresh fruit</t>
  </si>
  <si>
    <t>Zesty Ranch Chicken Sandwich</t>
  </si>
  <si>
    <t>seAFooD - as served</t>
  </si>
  <si>
    <t>Double Crunch Shrimp</t>
  </si>
  <si>
    <t>Garlic Herb Salmon</t>
  </si>
  <si>
    <t>Grilled Shrimp &amp; Island Rice</t>
  </si>
  <si>
    <t>Hand-Battered Fish &amp; Chips</t>
  </si>
  <si>
    <t>New England Fish &amp; Chips</t>
  </si>
  <si>
    <t>Orange Glazed Salmon</t>
  </si>
  <si>
    <t>Weight Watchers ® Cajun Lime Tilapia</t>
  </si>
  <si>
    <t>SiDes as Served</t>
  </si>
  <si>
    <t>Add Fried Shrimp</t>
  </si>
  <si>
    <t>Add Grilled Shrimp</t>
  </si>
  <si>
    <t>Baked Potato Soup (Bowl)</t>
  </si>
  <si>
    <t>Broccoli Cheddar Soup (Bowl)</t>
  </si>
  <si>
    <t>Chicken Noodle Soup (Bowl)</t>
  </si>
  <si>
    <t>Chicken Tortilla Soup (Bowl)</t>
  </si>
  <si>
    <t>Chili (Bowl)</t>
  </si>
  <si>
    <t>Clam Chowder (Bowl)</t>
  </si>
  <si>
    <t>Dressing, Bleu Cheese</t>
  </si>
  <si>
    <t>Dressing, Buttermilk Ranch</t>
  </si>
  <si>
    <t>Dressing, Dijon Honey Mustard</t>
  </si>
  <si>
    <t>Dressing, Mexi-Ranch</t>
  </si>
  <si>
    <t>French Onion Soup (Bowl)</t>
  </si>
  <si>
    <t>Loaded Baked Potato</t>
  </si>
  <si>
    <t>Loaded Mashed Potatoes</t>
  </si>
  <si>
    <t>Small Caesar Salad</t>
  </si>
  <si>
    <t>Toasted Garlic Bread Basket</t>
  </si>
  <si>
    <t>Tomato Basil Soup (Bowl)</t>
  </si>
  <si>
    <t>sizzlinG entrees - includes sides</t>
  </si>
  <si>
    <t>Add Guacamole</t>
  </si>
  <si>
    <t>Bourbon Street Steak</t>
  </si>
  <si>
    <t>Sizzling Asian Shrimp</t>
  </si>
  <si>
    <t>Sizzling Chicken with Spicy Queso Blanco</t>
  </si>
  <si>
    <t>Sizzling Skillet Fajitas - Chicken</t>
  </si>
  <si>
    <t>Sizzling Skillet Fajitas - Combo</t>
  </si>
  <si>
    <t>Sizzling Skillet Fajitas - Shrimp</t>
  </si>
  <si>
    <t>Sizzling Skillet Fajitas - Steak</t>
  </si>
  <si>
    <t>Sizzling Steak &amp; Cheese</t>
  </si>
  <si>
    <t>sliDers</t>
  </si>
  <si>
    <t>BBQ Pulled Pork Sliders</t>
  </si>
  <si>
    <t>Cheeseburger Sliders add bacon</t>
  </si>
  <si>
    <t>SteAks &amp; Toppers w/o Sides</t>
  </si>
  <si>
    <t>12 oz. New York Strip</t>
  </si>
  <si>
    <t>12 oz. Ribeye</t>
  </si>
  <si>
    <t>7 oz. House Sirloin</t>
  </si>
  <si>
    <t>9 oz. House Sirloin</t>
  </si>
  <si>
    <t>Asiago Peppercorn Steak w/sides</t>
  </si>
  <si>
    <t>Baked Potato</t>
  </si>
  <si>
    <t>Chicken Fried Steak (includes potato, gravy &amp; vegetable)</t>
  </si>
  <si>
    <t>Fried Red Potatoes</t>
  </si>
  <si>
    <t>Garlic Mashed Potatoes</t>
  </si>
  <si>
    <t>Seasonal Vegetables</t>
  </si>
  <si>
    <t>Shrimp ‘N Parmesan Sirloin</t>
  </si>
  <si>
    <t>Fib=&lt;1</t>
  </si>
  <si>
    <t>Steak &amp; Fried Shrimp Combo</t>
  </si>
  <si>
    <t>Steak &amp; Grilled Shrimp Combo</t>
  </si>
  <si>
    <t>Steak &amp; Honey BBQ Chicken Combo</t>
  </si>
  <si>
    <t>Steak &amp; Riblets Combo</t>
  </si>
  <si>
    <t>Topper - Grilled Onions</t>
  </si>
  <si>
    <t>Topper - Sautéed Garlic Mushrooms</t>
  </si>
  <si>
    <t>Topper - Shrimp ‘N Parmesan</t>
  </si>
  <si>
    <t>Weight Watchers ® Steak &amp; Portobellos (includes sides)</t>
  </si>
  <si>
    <t>Trios</t>
  </si>
  <si>
    <t>Trios Boneless Buffalo Wings, Classic</t>
  </si>
  <si>
    <t>Trios Boneless Buffalo Wings, Honey BBQ</t>
  </si>
  <si>
    <t>Trios Boneless Buffalo Wings, Hot</t>
  </si>
  <si>
    <t>Trios Boneless Buffalo Wings, Southern BBQ</t>
  </si>
  <si>
    <t>Trios Cheeseburger Sliders</t>
  </si>
  <si>
    <t>Trios Dynamite Shrimp</t>
  </si>
  <si>
    <t>Trios Mozzarella Sticks</t>
  </si>
  <si>
    <t>Trios Steak Quesadilla Towers</t>
  </si>
  <si>
    <t>UltimAte trios</t>
  </si>
  <si>
    <t>Trios Boneless Buffalo Wings - Sweet &amp; spicy sauce</t>
  </si>
  <si>
    <t>Trios Buffalo Chicken Wings - Sweet &amp; spicy sauce</t>
  </si>
  <si>
    <t>Trios Buffalo Chicken Wings, Classic</t>
  </si>
  <si>
    <t>Trios Buffalo Chicken Wings, Honey BBQ</t>
  </si>
  <si>
    <t>Trios Buffalo Chicken Wings, Hot</t>
  </si>
  <si>
    <t>Trios Buffalo Chicken Wings, Southern BBQ</t>
  </si>
  <si>
    <t>Trios Chicken Wonton Tacos</t>
  </si>
  <si>
    <t>Trios Pork Wonton Tacos</t>
  </si>
  <si>
    <t>Trios Spicy Queso Blanco</t>
  </si>
  <si>
    <t>Trios Spinach Artichoke Dip</t>
  </si>
  <si>
    <t>Trios Wings Bleu Cheese Dipping Sauce</t>
  </si>
  <si>
    <t>Trios Wings Ranch Dipping Sauce</t>
  </si>
  <si>
    <t>UnDer 550 Calories™</t>
  </si>
  <si>
    <t>Asiago Peppercorn Steak</t>
  </si>
  <si>
    <t>Arby's Item</t>
  </si>
  <si>
    <t>How Many?</t>
  </si>
  <si>
    <t>Pnts+</t>
  </si>
  <si>
    <t xml:space="preserve">Calories  </t>
  </si>
  <si>
    <t xml:space="preserve">Fat  </t>
  </si>
  <si>
    <t xml:space="preserve">Carbs  </t>
  </si>
  <si>
    <t xml:space="preserve">Fiber  </t>
  </si>
  <si>
    <t xml:space="preserve">Cholesterol  </t>
  </si>
  <si>
    <t xml:space="preserve">Sodium  </t>
  </si>
  <si>
    <t>Pnts+ UnRounded</t>
  </si>
  <si>
    <t xml:space="preserve">Roast Beef Sandwiches  </t>
  </si>
  <si>
    <t xml:space="preserve">Arby's Melt w/Cheddar </t>
  </si>
  <si>
    <t xml:space="preserve">Arby-Q </t>
  </si>
  <si>
    <t xml:space="preserve">Beef 'N Cheddar </t>
  </si>
  <si>
    <t xml:space="preserve">Big Montana </t>
  </si>
  <si>
    <t xml:space="preserve">Giant Roast Beef </t>
  </si>
  <si>
    <t xml:space="preserve">Junior Roast Beef </t>
  </si>
  <si>
    <t xml:space="preserve">Regular Roast Beef </t>
  </si>
  <si>
    <t xml:space="preserve">Super Roast Beef </t>
  </si>
  <si>
    <t xml:space="preserve">More Sandwiches </t>
  </si>
  <si>
    <t>Sub:</t>
  </si>
  <si>
    <t>Chicken Bacon 'N Swiss</t>
  </si>
  <si>
    <t xml:space="preserve">Chicken Breast Fillet </t>
  </si>
  <si>
    <t xml:space="preserve">Chicken Cordon Bleu </t>
  </si>
  <si>
    <t xml:space="preserve">Grilled Chicken Deluxe </t>
  </si>
  <si>
    <t>Roast Chicken Club</t>
  </si>
  <si>
    <t>Hot Ham 'N Swiss</t>
  </si>
  <si>
    <t xml:space="preserve">French Dip </t>
  </si>
  <si>
    <t xml:space="preserve">Hot Ham 'N Swiss </t>
  </si>
  <si>
    <t xml:space="preserve">Italian </t>
  </si>
  <si>
    <t xml:space="preserve">Philly Beef 'N Swiss </t>
  </si>
  <si>
    <t xml:space="preserve">Roast Beef </t>
  </si>
  <si>
    <t xml:space="preserve">Turkey </t>
  </si>
  <si>
    <t xml:space="preserve">Market Fresh Sandwiches </t>
  </si>
  <si>
    <t>Roast Beef &amp; Swiss</t>
  </si>
  <si>
    <t>Roast Ham &amp; Swiss</t>
  </si>
  <si>
    <t xml:space="preserve">Roast Chicken Caesar </t>
  </si>
  <si>
    <t xml:space="preserve">Roast Turkey &amp; Swiss </t>
  </si>
  <si>
    <t xml:space="preserve">Salads (no dressing) </t>
  </si>
  <si>
    <t xml:space="preserve">Turkey Club Salad  </t>
  </si>
  <si>
    <t xml:space="preserve">Caesar Salad </t>
  </si>
  <si>
    <t xml:space="preserve">Grilled Chicken Caesar </t>
  </si>
  <si>
    <t xml:space="preserve">Chicken Finger Salad </t>
  </si>
  <si>
    <t xml:space="preserve">Caesar Side Salad </t>
  </si>
  <si>
    <t xml:space="preserve">Roast Chicken Salad </t>
  </si>
  <si>
    <t xml:space="preserve">Grilled Chicken Salad </t>
  </si>
  <si>
    <t>Garden Salad</t>
  </si>
  <si>
    <t xml:space="preserve">Side Salad </t>
  </si>
  <si>
    <t xml:space="preserve">Light Menu </t>
  </si>
  <si>
    <t xml:space="preserve">Light Grilled Chicken  </t>
  </si>
  <si>
    <t xml:space="preserve">Light Roast Chicken Deluxe </t>
  </si>
  <si>
    <t xml:space="preserve">Light Roast Turkey Deluxe </t>
  </si>
  <si>
    <t xml:space="preserve">Sides </t>
  </si>
  <si>
    <t>Cheddar Curly Fries</t>
  </si>
  <si>
    <t>Curly Fries SM</t>
  </si>
  <si>
    <t xml:space="preserve">Curly Fries M </t>
  </si>
  <si>
    <t xml:space="preserve">Curly Fries LG </t>
  </si>
  <si>
    <t xml:space="preserve">Homestyle Fries SM </t>
  </si>
  <si>
    <t xml:space="preserve">Homestyle Fries M </t>
  </si>
  <si>
    <t xml:space="preserve">Homestyle Fries LG </t>
  </si>
  <si>
    <t xml:space="preserve">Potato Cakes (2) </t>
  </si>
  <si>
    <t xml:space="preserve">Jalapeno Bites </t>
  </si>
  <si>
    <t xml:space="preserve">Mozzarella Sticks </t>
  </si>
  <si>
    <t xml:space="preserve">Onion Petals </t>
  </si>
  <si>
    <t xml:space="preserve">Chicken Finger 4-Pack </t>
  </si>
  <si>
    <t xml:space="preserve">Baked Potato </t>
  </si>
  <si>
    <t xml:space="preserve">Baked Potato w/Butter &amp; sour cream </t>
  </si>
  <si>
    <t xml:space="preserve">Baked Potato w/cheddar &amp; broccoli </t>
  </si>
  <si>
    <t xml:space="preserve">Deluxe Baked Potato </t>
  </si>
  <si>
    <t xml:space="preserve">Desserts </t>
  </si>
  <si>
    <t xml:space="preserve">Apple Turnover (Iced) </t>
  </si>
  <si>
    <t xml:space="preserve">Cherry Turnover (Iced) </t>
  </si>
  <si>
    <t xml:space="preserve">Breakfast </t>
  </si>
  <si>
    <t>Biscuit with butter</t>
  </si>
  <si>
    <t xml:space="preserve">Biscuit with Ham </t>
  </si>
  <si>
    <t xml:space="preserve">Biscuit with Sausage </t>
  </si>
  <si>
    <t xml:space="preserve">Biscuit with Bacon </t>
  </si>
  <si>
    <t xml:space="preserve">Croissant with Ham </t>
  </si>
  <si>
    <t xml:space="preserve">Croissant with Sausage </t>
  </si>
  <si>
    <t xml:space="preserve">Croissant with Bacon </t>
  </si>
  <si>
    <t xml:space="preserve">Sourdough with Ham </t>
  </si>
  <si>
    <t xml:space="preserve">Sourdough with Sausage </t>
  </si>
  <si>
    <t xml:space="preserve">Sourdough with Bacon </t>
  </si>
  <si>
    <t xml:space="preserve">French Toastix (no syrup) </t>
  </si>
  <si>
    <t xml:space="preserve">Salad Dressings </t>
  </si>
  <si>
    <t>Buttermilk Ranch Dressing</t>
  </si>
  <si>
    <t xml:space="preserve">Caesar Dressing </t>
  </si>
  <si>
    <t xml:space="preserve">Honey French Dressing </t>
  </si>
  <si>
    <t xml:space="preserve">Horsey Sauce Packet </t>
  </si>
  <si>
    <t xml:space="preserve">Low-cal Italian </t>
  </si>
  <si>
    <t>Milk</t>
  </si>
  <si>
    <t xml:space="preserve">Hot Chocolate </t>
  </si>
  <si>
    <t xml:space="preserve">Orange Juice </t>
  </si>
  <si>
    <t xml:space="preserve">Vanilla Shake </t>
  </si>
  <si>
    <t xml:space="preserve">Chocolate Shake </t>
  </si>
  <si>
    <t xml:space="preserve">Strawberry Shake </t>
  </si>
  <si>
    <t xml:space="preserve">Jamocha Shake </t>
  </si>
  <si>
    <t>Total Eaten:</t>
  </si>
  <si>
    <t>WW Points:</t>
  </si>
  <si>
    <t>Total Sodium:</t>
  </si>
  <si>
    <t>WW PointsPlus:</t>
  </si>
  <si>
    <t xml:space="preserve">Chick-Fil-A Item  </t>
  </si>
  <si>
    <t>Pnts+ Unrounded</t>
  </si>
  <si>
    <t>Chicken Sandwhiches</t>
  </si>
  <si>
    <t>Chick-fil-A</t>
  </si>
  <si>
    <t>Chick-fil-A (no butter)</t>
  </si>
  <si>
    <t xml:space="preserve">Chicken Deluxe </t>
  </si>
  <si>
    <t xml:space="preserve">Char-grilled Chicken </t>
  </si>
  <si>
    <t xml:space="preserve">Char-grilled Chicken (no butter) </t>
  </si>
  <si>
    <t xml:space="preserve">Chick-fil-A Char-grilled Chicken Club  </t>
  </si>
  <si>
    <t xml:space="preserve">Chicken Salad Sandwich </t>
  </si>
  <si>
    <t>Other Chicken</t>
  </si>
  <si>
    <t xml:space="preserve">Chick N Strips </t>
  </si>
  <si>
    <t xml:space="preserve">Chicken Nuggets </t>
  </si>
  <si>
    <t xml:space="preserve">Chicken Soup (1 cup) </t>
  </si>
  <si>
    <t xml:space="preserve">Spicy Cool Wrap </t>
  </si>
  <si>
    <t xml:space="preserve">Char-grilled Cool Wrap </t>
  </si>
  <si>
    <t xml:space="preserve">Caesar Cool Wrap </t>
  </si>
  <si>
    <t>Sides</t>
  </si>
  <si>
    <t xml:space="preserve">Waffle Potato Fries </t>
  </si>
  <si>
    <t xml:space="preserve">Carrot - Raisin Salad (3 oz.) </t>
  </si>
  <si>
    <t xml:space="preserve">Cole Slaw (small) </t>
  </si>
  <si>
    <t xml:space="preserve">Plain Biscuit </t>
  </si>
  <si>
    <t xml:space="preserve">Hot Buttered Biscuit </t>
  </si>
  <si>
    <t xml:space="preserve">Biscuit with Bacon  </t>
  </si>
  <si>
    <t xml:space="preserve">Biscuit with Egg  </t>
  </si>
  <si>
    <t xml:space="preserve">Biscuit with Bacon and Egg  </t>
  </si>
  <si>
    <t xml:space="preserve">Hashbrowns </t>
  </si>
  <si>
    <t xml:space="preserve">Danish </t>
  </si>
  <si>
    <t>Desserts</t>
  </si>
  <si>
    <t xml:space="preserve">Icedream - cup </t>
  </si>
  <si>
    <t xml:space="preserve">Icedream - cone </t>
  </si>
  <si>
    <t xml:space="preserve">Cheesecake </t>
  </si>
  <si>
    <t xml:space="preserve">Lemon Pie </t>
  </si>
  <si>
    <t xml:space="preserve">Fudge Nut Brownie </t>
  </si>
  <si>
    <t>Nutrition Facts</t>
  </si>
  <si>
    <t>Serving Size oz</t>
  </si>
  <si>
    <t>Serving (g)</t>
  </si>
  <si>
    <t>Calories from Fat</t>
  </si>
  <si>
    <t>Total Fat (g)</t>
  </si>
  <si>
    <t>% Daily Value**</t>
  </si>
  <si>
    <t>Saturated Fat (g)</t>
  </si>
  <si>
    <t>Trans Fat (g)</t>
  </si>
  <si>
    <t>Cholesterol (mg)</t>
  </si>
  <si>
    <t>Sodium (mg)</t>
  </si>
  <si>
    <t>Carbohydrates (g)</t>
  </si>
  <si>
    <t>Dietary Fiber (g)</t>
  </si>
  <si>
    <t>Sugars (g)</t>
  </si>
  <si>
    <t>Protein (g)</t>
  </si>
  <si>
    <t>Vitamin A</t>
  </si>
  <si>
    <t>Vitamin C</t>
  </si>
  <si>
    <t>Calcium</t>
  </si>
  <si>
    <t>Iron</t>
  </si>
  <si>
    <t>% DAILY VALUE</t>
  </si>
  <si>
    <t>3.5 oz</t>
  </si>
  <si>
    <t>(100 g)</t>
  </si>
  <si>
    <t>McDonald's USA Nutrition Facts for Popular Menu Items</t>
  </si>
  <si>
    <t>4 oz</t>
  </si>
  <si>
    <t>(114 g)</t>
  </si>
  <si>
    <t>We provide a nutrition analysis of our menu items to help you balance your McDonald's meal with other foods you eat. Our goal is to provide you with the information you need to make sensible decisions about balance, variety and moderation in your diet.</t>
  </si>
  <si>
    <t>Double Cheeseburger</t>
  </si>
  <si>
    <t>5.8 oz</t>
  </si>
  <si>
    <t>(165 g)</t>
  </si>
  <si>
    <t>McDouble</t>
  </si>
  <si>
    <t>5.3 oz</t>
  </si>
  <si>
    <t>(151 g)</t>
  </si>
  <si>
    <t>Note: Nutrient contributions from individual components may not equal the total due to federal rounding regulations. Percent Daily Values (DV) and RDIs are based on unrounded values.</t>
  </si>
  <si>
    <t>Quarter Pounder® with Cheese+</t>
  </si>
  <si>
    <t>7 oz</t>
  </si>
  <si>
    <t>(198 g)</t>
  </si>
  <si>
    <t>This list is effective 10-09-2010.</t>
  </si>
  <si>
    <t>Double Quarter Pounder® with Cheese++</t>
  </si>
  <si>
    <t>9.8 oz</t>
  </si>
  <si>
    <t>(279 g)</t>
  </si>
  <si>
    <t>* Contains less than 2% of the Daily Value of these nutrients</t>
  </si>
  <si>
    <t>Big Mac®</t>
  </si>
  <si>
    <t>7.5 oz</t>
  </si>
  <si>
    <t>(214 g)</t>
  </si>
  <si>
    <t>† Available at participating McDonald's</t>
  </si>
  <si>
    <t>Big N' Tasty®</t>
  </si>
  <si>
    <t>7.2 oz</t>
  </si>
  <si>
    <t>(206 g)</t>
  </si>
  <si>
    <t>+ Based on the weight before cooking 4 oz. (113.4g)</t>
  </si>
  <si>
    <t>Big N' Tasty® with Cheese</t>
  </si>
  <si>
    <t>7.7 oz</t>
  </si>
  <si>
    <t>(220 g)</t>
  </si>
  <si>
    <t>++ Based on the weight before cooking 8 oz. (226.8g)</t>
  </si>
  <si>
    <t>Angus Bacon &amp; Cheese</t>
  </si>
  <si>
    <t>10.2 oz</t>
  </si>
  <si>
    <t>(291 g)</t>
  </si>
  <si>
    <t xml:space="preserve"> Based on the weight before cooking 5.33 oz. (151.1 g)</t>
  </si>
  <si>
    <t>Angus Deluxe</t>
  </si>
  <si>
    <t>11.1 oz</t>
  </si>
  <si>
    <t>(314 g)</t>
  </si>
  <si>
    <t>§ The values represent the sodium derived from ingredients plus water. Sodium content of the water is based on the value listed for municipal water in the USDA National Nutrient Database. The actual amount of sodium may be higher or lower depending upon the sodium content of the water where the beverage is dispensed.</t>
  </si>
  <si>
    <t>Angus Mushroom &amp; Swiss</t>
  </si>
  <si>
    <t>10 oz</t>
  </si>
  <si>
    <t>(283 g)</t>
  </si>
  <si>
    <t>** Percent Daily Values (DV) are based on a 2,000 calorie diet. Your daily values may be higher or lower depending on your calorie needs.</t>
  </si>
  <si>
    <t>Filet-O-Fish®</t>
  </si>
  <si>
    <t>5 oz</t>
  </si>
  <si>
    <t>(142 g)</t>
  </si>
  <si>
    <t>The nutrition information on this website is derived from testing conducted in accredited laboratories, published resources, or from information provided from McDonald's suppliers.  The nutrition information is based on standard product formulations and serving sizes.  All nutrition information is based on average values for ingredients from McDonald's suppliers throughout the U.S. and is rounded to meet current US FDA NLEA guidelines.  Variation in serving sizes, preparation techniques, product testing and sources of supply, as well as regional and seasonal differences may affect the nutrition values for each product.  In addition, product formulations change periodically.  You should expect some variation in the nutrient content of the products purchased in our restaurants.  None of our products is certified as vegetarian.  This information is correct as of January 2007, unless stated otherwise.</t>
  </si>
  <si>
    <t>McChicken ®</t>
  </si>
  <si>
    <t>(143 g)</t>
  </si>
  <si>
    <t>SPLENDA® No Calorie Sweetener is the registered trademark of McNeil Nutritionals, LLC</t>
  </si>
  <si>
    <t>McRib ®†</t>
  </si>
  <si>
    <t>7.4 oz</t>
  </si>
  <si>
    <t>(209 g)</t>
  </si>
  <si>
    <t>EQUAL® 0 Calorie Sweetener is a registered trademark of Merisant Company</t>
  </si>
  <si>
    <t>Premium Grilled Chicken Classic Sandwich</t>
  </si>
  <si>
    <t>8 oz</t>
  </si>
  <si>
    <t>(226 g)</t>
  </si>
  <si>
    <t>Premium Crispy Chicken Classic Sandwich</t>
  </si>
  <si>
    <t>8.1 oz</t>
  </si>
  <si>
    <t>(230 g)</t>
  </si>
  <si>
    <t>Premium Grilled Chicken Club Sandwich</t>
  </si>
  <si>
    <t>8.8 oz</t>
  </si>
  <si>
    <t>(250 g)</t>
  </si>
  <si>
    <t>Premium Crispy Chicken Club Sandwich</t>
  </si>
  <si>
    <t>9 oz</t>
  </si>
  <si>
    <t>(254 g)</t>
  </si>
  <si>
    <t>Premium Grilled Chicken Ranch BLT Sandwich</t>
  </si>
  <si>
    <t>8.3 oz</t>
  </si>
  <si>
    <t>(236 g)</t>
  </si>
  <si>
    <t>Premium Crispy Chicken Ranch BLT Sandwich</t>
  </si>
  <si>
    <t>8.5 oz</t>
  </si>
  <si>
    <t>(240 g)</t>
  </si>
  <si>
    <t>Southern Style Crispy Chicken Sandwich</t>
  </si>
  <si>
    <t>8.7 oz</t>
  </si>
  <si>
    <t>(161 g)</t>
  </si>
  <si>
    <t>Ranch Snack Wrap® (Crispy)</t>
  </si>
  <si>
    <t>4.1 oz</t>
  </si>
  <si>
    <t>(117 g)</t>
  </si>
  <si>
    <t>Ranch Snack Wrap® (Grilled)</t>
  </si>
  <si>
    <t>4.3 oz</t>
  </si>
  <si>
    <t>(122 g)</t>
  </si>
  <si>
    <t>Honey Mustard Snack Wrap® (Crispy)</t>
  </si>
  <si>
    <t>4.2 oz</t>
  </si>
  <si>
    <t>(118 g)</t>
  </si>
  <si>
    <t>Honey Mustard Snack Wrap® (Grilled)</t>
  </si>
  <si>
    <t>4.4 oz</t>
  </si>
  <si>
    <t>(124 g)</t>
  </si>
  <si>
    <t>Chipotle BBQ Snack Wrap® (Crispy)</t>
  </si>
  <si>
    <t>(120 g)</t>
  </si>
  <si>
    <t>Chipotle BBQ Snack Wrap® (Grilled)</t>
  </si>
  <si>
    <t>(125 g)</t>
  </si>
  <si>
    <t>Angus Bacon &amp; Cheese Snack Wrap</t>
  </si>
  <si>
    <t>5.1 oz</t>
  </si>
  <si>
    <t>(145 g)</t>
  </si>
  <si>
    <t>Angus Deluxe Snack Wrap</t>
  </si>
  <si>
    <t>6 oz</t>
  </si>
  <si>
    <t>(170 g)</t>
  </si>
  <si>
    <t>Angus Mushroom &amp; Swiss Snack Wrap</t>
  </si>
  <si>
    <t>5.7 oz</t>
  </si>
  <si>
    <t>(162 g)</t>
  </si>
  <si>
    <t>Mac Snack Wrap†</t>
  </si>
  <si>
    <t>(126 g)</t>
  </si>
  <si>
    <t>Small French Fries</t>
  </si>
  <si>
    <t>2.5 oz</t>
  </si>
  <si>
    <t>(71 g)</t>
  </si>
  <si>
    <t>Medium French Fries</t>
  </si>
  <si>
    <t>Large French Fries</t>
  </si>
  <si>
    <t>5.4 oz</t>
  </si>
  <si>
    <t>(154 g)</t>
  </si>
  <si>
    <t>Ketchup Packet</t>
  </si>
  <si>
    <t>1 pkg</t>
  </si>
  <si>
    <t>(10 g)</t>
  </si>
  <si>
    <t>Salt Packet</t>
  </si>
  <si>
    <t>(0.7 g)</t>
  </si>
  <si>
    <t>Chicken McNuggets® (4 piece)</t>
  </si>
  <si>
    <t>2.3 oz</t>
  </si>
  <si>
    <t>(64 g)</t>
  </si>
  <si>
    <t>Chicken McNuggets® (6 piece)</t>
  </si>
  <si>
    <t>3.4 oz</t>
  </si>
  <si>
    <t>(95 g)</t>
  </si>
  <si>
    <t>Chicken McNuggets® (10 piece)</t>
  </si>
  <si>
    <t>5.6 oz</t>
  </si>
  <si>
    <t>(159 g)</t>
  </si>
  <si>
    <t>Barbeque Sauce</t>
  </si>
  <si>
    <t>(28 g)</t>
  </si>
  <si>
    <t>Honey</t>
  </si>
  <si>
    <t>(14 g)</t>
  </si>
  <si>
    <t>Hot Mustard Sauce</t>
  </si>
  <si>
    <t>Sweet 'N Sour Sauce</t>
  </si>
  <si>
    <t>Chicken Selects® Premium Breast Strips (3 pc)</t>
  </si>
  <si>
    <t>4.6 oz</t>
  </si>
  <si>
    <t>(131 g)</t>
  </si>
  <si>
    <t>Chicken Selects® Premium Breast Strips (5 pc)</t>
  </si>
  <si>
    <t>(219 g)</t>
  </si>
  <si>
    <t>Spicy Buffalo Sauce</t>
  </si>
  <si>
    <t>1.3 oz</t>
  </si>
  <si>
    <t>(35 g)</t>
  </si>
  <si>
    <t>Creamy Ranch Sauce</t>
  </si>
  <si>
    <t>Tangy Honey Mustard Sauce</t>
  </si>
  <si>
    <t>Southwestern Chipotle Barbeque Sauce</t>
  </si>
  <si>
    <t>(5 g)</t>
  </si>
  <si>
    <t>Premium Southwest Salad with Grilled Chicken</t>
  </si>
  <si>
    <t>12.3 oz</t>
  </si>
  <si>
    <t>(350 g)</t>
  </si>
  <si>
    <t>Premium Southwest Salad with Crispy Chicken</t>
  </si>
  <si>
    <t>12.5 oz</t>
  </si>
  <si>
    <t>(353 g)</t>
  </si>
  <si>
    <t>Premium Southwest Salad (without chicken)</t>
  </si>
  <si>
    <t>(231 g)</t>
  </si>
  <si>
    <t>Premium Bacon Ranch Salad with Grilled Chicken</t>
  </si>
  <si>
    <t>11.3 oz</t>
  </si>
  <si>
    <t>(321 g)</t>
  </si>
  <si>
    <t>Premium Bacon Ranch Salad with Crispy Chicken</t>
  </si>
  <si>
    <t>11.4 oz</t>
  </si>
  <si>
    <t>(324 g)</t>
  </si>
  <si>
    <t>Premium Bacon Ranch Salad (without chicken)</t>
  </si>
  <si>
    <t>7.8 oz</t>
  </si>
  <si>
    <t>(223 g)</t>
  </si>
  <si>
    <t>Premium Caesar Salad with Grilled Chicken</t>
  </si>
  <si>
    <t>11 oz</t>
  </si>
  <si>
    <t>(311 g)</t>
  </si>
  <si>
    <t>Premium Caesar Salad with Crispy Chicken</t>
  </si>
  <si>
    <t>Premium Caesar Salad (without chicken)</t>
  </si>
  <si>
    <t>(213 g)</t>
  </si>
  <si>
    <t>Side Salad</t>
  </si>
  <si>
    <t>3.1 oz</t>
  </si>
  <si>
    <t>(87 g)</t>
  </si>
  <si>
    <t>Butter Garlic Croutons</t>
  </si>
  <si>
    <t>0.5 oz</t>
  </si>
  <si>
    <t>Snack Size Fruit &amp; Walnut Salad</t>
  </si>
  <si>
    <t>(163 g)</t>
  </si>
  <si>
    <t>Newman's Own® Creamy Southwest Dressing</t>
  </si>
  <si>
    <t>1.5 fl oz</t>
  </si>
  <si>
    <t>(44 ml)</t>
  </si>
  <si>
    <t>Newman's Own® Creamy Caesar Dressing</t>
  </si>
  <si>
    <t>2 fl oz</t>
  </si>
  <si>
    <t>(59 ml)</t>
  </si>
  <si>
    <t>Newman's Own® Low Fat Balsamic Vinaigrette</t>
  </si>
  <si>
    <t>Newman's Own® Low Fat Family Recipe Italian Dressing</t>
  </si>
  <si>
    <t>Newman's Own® Ranch Dressing</t>
  </si>
  <si>
    <t>Egg McMuffin®</t>
  </si>
  <si>
    <t>7.1 oz</t>
  </si>
  <si>
    <t>(137 g)</t>
  </si>
  <si>
    <t>Sausage McMuffin®</t>
  </si>
  <si>
    <t>6.2 oz</t>
  </si>
  <si>
    <t>(111 g)</t>
  </si>
  <si>
    <t>Sausage McMuffin® with Egg</t>
  </si>
  <si>
    <t>English Muffin</t>
  </si>
  <si>
    <t>(56 g)</t>
  </si>
  <si>
    <t>Bacon, Egg &amp; Cheese Biscuit (Regular Size Biscuit)</t>
  </si>
  <si>
    <t>4.9 oz</t>
  </si>
  <si>
    <t>(140 g)</t>
  </si>
  <si>
    <t>Bacon, Egg &amp; Cheese Biscuit (Large Size Biscuit)</t>
  </si>
  <si>
    <t>Sausage Biscuit with Egg (Regular Size Biscuit)</t>
  </si>
  <si>
    <t>Sausage Biscuit with Egg (Large Size Biscuit)</t>
  </si>
  <si>
    <t>(177 g)</t>
  </si>
  <si>
    <t>Sausage Biscuit (Regular Size Biscuit)</t>
  </si>
  <si>
    <t>Sausage Biscuit (Large Size Biscuit)</t>
  </si>
  <si>
    <t>Southern Style Chicken Biscuit (Regular Size Biscuit)</t>
  </si>
  <si>
    <t>Southern Style Chicken Biscuit (Large Size Biscuit)</t>
  </si>
  <si>
    <t>5.5 oz</t>
  </si>
  <si>
    <t>(157 g)</t>
  </si>
  <si>
    <t>Steak, Egg &amp; Cheese Bagel†</t>
  </si>
  <si>
    <t>9.2 oz</t>
  </si>
  <si>
    <t>Bacon, Egg &amp; Cheese McGriddles®</t>
  </si>
  <si>
    <t>6.3 oz</t>
  </si>
  <si>
    <t>(164 g)</t>
  </si>
  <si>
    <t>Sausage, Egg &amp; Cheese McGriddles®</t>
  </si>
  <si>
    <t>7.6 oz</t>
  </si>
  <si>
    <t>(201 g)</t>
  </si>
  <si>
    <t>Sausage McGriddles®</t>
  </si>
  <si>
    <t>(141 g)</t>
  </si>
  <si>
    <t>Big Breakfast® (Regular Size Biscuit)</t>
  </si>
  <si>
    <t>9.5 oz</t>
  </si>
  <si>
    <t>(269 g)</t>
  </si>
  <si>
    <t>Big Breakfast® (Large Size Biscuit)</t>
  </si>
  <si>
    <t>Big Breakfast with Hotcakes (Regular Size Biscuit)</t>
  </si>
  <si>
    <t>14.8 oz</t>
  </si>
  <si>
    <t>(420 g)</t>
  </si>
  <si>
    <t>Big Breakfast with Hotcakes (Large Size Biscuit)</t>
  </si>
  <si>
    <t>15.3 oz</t>
  </si>
  <si>
    <t>(434 g)</t>
  </si>
  <si>
    <t>Sausage Burrito</t>
  </si>
  <si>
    <t>3.9 oz</t>
  </si>
  <si>
    <t>McSkillet™ Burrito with Sausage</t>
  </si>
  <si>
    <t>8.4 oz</t>
  </si>
  <si>
    <t>(238 g)</t>
  </si>
  <si>
    <t>Hotcakes</t>
  </si>
  <si>
    <t>Hotcakes and Sausage</t>
  </si>
  <si>
    <t>6.8 oz</t>
  </si>
  <si>
    <t>(192 g)</t>
  </si>
  <si>
    <t>Hotcake Syrup</t>
  </si>
  <si>
    <t>(60 g)</t>
  </si>
  <si>
    <t>Whipped Margarine</t>
  </si>
  <si>
    <t>(1 pat)</t>
  </si>
  <si>
    <t>6 g</t>
  </si>
  <si>
    <t>Hash Brown</t>
  </si>
  <si>
    <t>2 oz</t>
  </si>
  <si>
    <t>Grape Jam</t>
  </si>
  <si>
    <t>Strawberry Preserves</t>
  </si>
  <si>
    <t>Bacon, Egg &amp; Cheese Bagel†</t>
  </si>
  <si>
    <t>6.5 oz</t>
  </si>
  <si>
    <t>(185 g)</t>
  </si>
  <si>
    <t>Fruit 'n Yogurt Parfait (7 oz)</t>
  </si>
  <si>
    <t>(149 g)</t>
  </si>
  <si>
    <t>Low Fat Caramel Dip</t>
  </si>
  <si>
    <t>0.8 oz</t>
  </si>
  <si>
    <t>(21 g)</t>
  </si>
  <si>
    <t>Vanilla Reduced Fat Ice Cream Cone</t>
  </si>
  <si>
    <t>3.2 oz</t>
  </si>
  <si>
    <t>(90 g)</t>
  </si>
  <si>
    <t>Kiddie Cone</t>
  </si>
  <si>
    <t>1 oz</t>
  </si>
  <si>
    <t>(29 g)</t>
  </si>
  <si>
    <t>Strawberry Sundae</t>
  </si>
  <si>
    <t>(178 g)</t>
  </si>
  <si>
    <t>Hot Caramel Sundae</t>
  </si>
  <si>
    <t>6.4 oz</t>
  </si>
  <si>
    <t>(182 g)</t>
  </si>
  <si>
    <t>Hot Fudge Sundae</t>
  </si>
  <si>
    <t>(179 g)</t>
  </si>
  <si>
    <t>Peanuts (for Sundaes)</t>
  </si>
  <si>
    <t>0.3 oz</t>
  </si>
  <si>
    <t>(7 g)</t>
  </si>
  <si>
    <t>McFlurry® with M&amp;M'S® Candies (12 fl oz cup)</t>
  </si>
  <si>
    <t>McFlurry® with OREO® Cookies (12 fl oz cup)</t>
  </si>
  <si>
    <t>11.6 oz</t>
  </si>
  <si>
    <t>(329 g)</t>
  </si>
  <si>
    <t>Baked Hot Apple Pie</t>
  </si>
  <si>
    <t>2.7 oz</t>
  </si>
  <si>
    <t>(77 g)</t>
  </si>
  <si>
    <t>Cinnamon Melts</t>
  </si>
  <si>
    <t>McDonaldland® Cookies</t>
  </si>
  <si>
    <t>(57 g)</t>
  </si>
  <si>
    <t>Chocolate Chip Cookie</t>
  </si>
  <si>
    <t>1 cookie</t>
  </si>
  <si>
    <t>(33 g)</t>
  </si>
  <si>
    <t>Oatmeal Raisin Cookie</t>
  </si>
  <si>
    <t>Sugar Cookie</t>
  </si>
  <si>
    <t>Apple Dippers with Low Fat Caramel Dip</t>
  </si>
  <si>
    <t>(89 g)</t>
  </si>
  <si>
    <t>Chocolate McCafé® Shake (12 fl oz cup)</t>
  </si>
  <si>
    <t>(332 g)</t>
  </si>
  <si>
    <t>Chocolate McCafé® Shake (16 fl oz cup)</t>
  </si>
  <si>
    <t>12.9 oz</t>
  </si>
  <si>
    <t>Chocolate McCafé® Shake (22 fl oz cup)</t>
  </si>
  <si>
    <t>15.8 oz</t>
  </si>
  <si>
    <t>(516 g)</t>
  </si>
  <si>
    <t>Chocolate Triple Thick® Shake (12 fl oz cup)</t>
  </si>
  <si>
    <t>12 fl oz</t>
  </si>
  <si>
    <t>(267 g)</t>
  </si>
  <si>
    <t>Chocolate Triple Thick® Shake (16 fl oz cup)</t>
  </si>
  <si>
    <t>16 fl oz</t>
  </si>
  <si>
    <t>(356 g)</t>
  </si>
  <si>
    <t>Chocolate Triple Thick® Shake (21 fl oz cup)</t>
  </si>
  <si>
    <t>21 fl oz</t>
  </si>
  <si>
    <t>(473 g)</t>
  </si>
  <si>
    <t>Chocolate Triple Thick® Shake (32 fl oz cup)</t>
  </si>
  <si>
    <t>32 fl oz</t>
  </si>
  <si>
    <t>(713 g)</t>
  </si>
  <si>
    <t>Snack Size McFlurry® with M&amp;M'S® Candies</t>
  </si>
  <si>
    <t>7.3 oz</t>
  </si>
  <si>
    <t>(207 g)</t>
  </si>
  <si>
    <t>Snack Size McFlurry® with OREO® Cookies</t>
  </si>
  <si>
    <t>6.7 oz</t>
  </si>
  <si>
    <t>(190 g)</t>
  </si>
  <si>
    <t>Strawberry McCafé® Shake (12 fl oz cup)</t>
  </si>
  <si>
    <t>10.5 oz</t>
  </si>
  <si>
    <t>(340 g)</t>
  </si>
  <si>
    <t>Strawberry McCafé® Shake (16 fl oz cup)</t>
  </si>
  <si>
    <t>13.4 oz</t>
  </si>
  <si>
    <t>(430 g)</t>
  </si>
  <si>
    <t>Strawberry McCafé® Shake (22 fl oz cup)</t>
  </si>
  <si>
    <t>16.5 oz</t>
  </si>
  <si>
    <t>(528 g)</t>
  </si>
  <si>
    <t>Strawberry Triple Thick® Shake (12 fl oz cup)</t>
  </si>
  <si>
    <t>(265 g)</t>
  </si>
  <si>
    <t>Strawberry Triple Thick® Shake (16 fl oz cup)</t>
  </si>
  <si>
    <t>(354 g)</t>
  </si>
  <si>
    <t>Strawberry Triple Thick® Shake (21 fl oz cup)</t>
  </si>
  <si>
    <t>(469 g)</t>
  </si>
  <si>
    <t>Strawberry Triple Thick® Shake (32 fl oz cup)</t>
  </si>
  <si>
    <t>(708 g)</t>
  </si>
  <si>
    <t>Vanilla McCafé® Shake (12 fl oz cup)</t>
  </si>
  <si>
    <t>9.9 oz</t>
  </si>
  <si>
    <t>(323 g)</t>
  </si>
  <si>
    <t>Vanilla McCafé® Shake (16 fl oz cup)</t>
  </si>
  <si>
    <t>12.8 oz</t>
  </si>
  <si>
    <t>(412 g)</t>
  </si>
  <si>
    <t>Vanilla McCafé® Shake (22 fl oz cup)</t>
  </si>
  <si>
    <t>16 oz</t>
  </si>
  <si>
    <t>(512 g)</t>
  </si>
  <si>
    <t>Vanilla Triple Thick Shake® (32 fl oz cup)</t>
  </si>
  <si>
    <t>Vanilla Triple Thick® Shake (12 fl oz cup)</t>
  </si>
  <si>
    <t>(266 g)</t>
  </si>
  <si>
    <t>Vanilla Triple Thick® Shake (16 fl oz cup)</t>
  </si>
  <si>
    <t>Vanilla Triple Thick® Shake (21 fl oz cup)</t>
  </si>
  <si>
    <t>(470 g)</t>
  </si>
  <si>
    <t>Drinks to come later</t>
  </si>
  <si>
    <t>Cheese Pizza</t>
  </si>
  <si>
    <t>Crust Type</t>
  </si>
  <si>
    <t>Original Crust</t>
  </si>
  <si>
    <t>Thin Crust</t>
  </si>
  <si>
    <t>Pizza Size</t>
  </si>
  <si>
    <t>Pizza for One</t>
  </si>
  <si>
    <t>Small</t>
  </si>
  <si>
    <t>Medium</t>
  </si>
  <si>
    <t>Large</t>
  </si>
  <si>
    <t>Extra Large</t>
  </si>
  <si>
    <t>Serving Size</t>
  </si>
  <si>
    <t>1 slice (81g)</t>
  </si>
  <si>
    <t>1 slice (80g)</t>
  </si>
  <si>
    <t>1 slice (91g)</t>
  </si>
  <si>
    <t>1 slice (125g)</t>
  </si>
  <si>
    <t>1 slice (131g)</t>
  </si>
  <si>
    <t>1 slice (90g)</t>
  </si>
  <si>
    <t>Order Size</t>
  </si>
  <si>
    <t>1/4 of an order</t>
  </si>
  <si>
    <t>1/6 of an order</t>
  </si>
  <si>
    <t>1/8 of an order</t>
  </si>
  <si>
    <t>1/10 of an order</t>
  </si>
  <si>
    <t>Calories per Serving</t>
  </si>
  <si>
    <t>Total Fat (%DV*)</t>
  </si>
  <si>
    <t>6g (9%)</t>
  </si>
  <si>
    <t>8g (12%)</t>
  </si>
  <si>
    <t>10g (15%)</t>
  </si>
  <si>
    <t>12g (18%)</t>
  </si>
  <si>
    <t>Saturated Fat (%DV*)</t>
  </si>
  <si>
    <t>2.5g (13%)</t>
  </si>
  <si>
    <t>3.5g (18%)</t>
  </si>
  <si>
    <t>4.5g (23%)</t>
  </si>
  <si>
    <t>5g (25%)</t>
  </si>
  <si>
    <t>Trans Fat</t>
  </si>
  <si>
    <t>0g</t>
  </si>
  <si>
    <t>Cholesterol (%DV*)</t>
  </si>
  <si>
    <t>15mg (5%)</t>
  </si>
  <si>
    <t>20mg (7%)</t>
  </si>
  <si>
    <t>25mg (8%)</t>
  </si>
  <si>
    <t>25g (8%)</t>
  </si>
  <si>
    <t>Sodium (%DV*)</t>
  </si>
  <si>
    <t>450mg (19%)</t>
  </si>
  <si>
    <t>440mg (18%)</t>
  </si>
  <si>
    <t>530mg (22%)</t>
  </si>
  <si>
    <t>720mg (30%)</t>
  </si>
  <si>
    <t>740mg (31%)</t>
  </si>
  <si>
    <t>380mg (16%)</t>
  </si>
  <si>
    <t>Carbohydrates (%DV*)</t>
  </si>
  <si>
    <t>26g (9%)</t>
  </si>
  <si>
    <t>37g (12%)</t>
  </si>
  <si>
    <t>40g (13%)</t>
  </si>
  <si>
    <t>22g (7%)</t>
  </si>
  <si>
    <t>Dietary Fiber (%DV*)</t>
  </si>
  <si>
    <t>1g (4%)</t>
  </si>
  <si>
    <t>2g (8%)</t>
  </si>
  <si>
    <t>Sugar</t>
  </si>
  <si>
    <t>3g</t>
  </si>
  <si>
    <t>4g</t>
  </si>
  <si>
    <t>5g</t>
  </si>
  <si>
    <t>2g</t>
  </si>
  <si>
    <t>7g</t>
  </si>
  <si>
    <t>8g</t>
  </si>
  <si>
    <t>11g</t>
  </si>
  <si>
    <t>9g</t>
  </si>
  <si>
    <t>Vitamin A (%DV*)</t>
  </si>
  <si>
    <t>(2%)</t>
  </si>
  <si>
    <t>(4%)</t>
  </si>
  <si>
    <t>Vitamin C (%DV*)</t>
  </si>
  <si>
    <t>(6%)</t>
  </si>
  <si>
    <t>Calcium (%DV*)</t>
  </si>
  <si>
    <t>(10%)</t>
  </si>
  <si>
    <t>(15%)</t>
  </si>
  <si>
    <t>(20%)</t>
  </si>
  <si>
    <t>Iron (%DV*)</t>
  </si>
  <si>
    <t>(8%)</t>
  </si>
  <si>
    <t>Pepperoni Pizza</t>
  </si>
  <si>
    <t>1 slice (85g)</t>
  </si>
  <si>
    <t>1 slice (87g)</t>
  </si>
  <si>
    <t>1 slice (130g)</t>
  </si>
  <si>
    <t>1 slice (137g)</t>
  </si>
  <si>
    <t>1 slice (94g)</t>
  </si>
  <si>
    <t>9g (14%)</t>
  </si>
  <si>
    <t>14g (22%)</t>
  </si>
  <si>
    <t>16g (25%)</t>
  </si>
  <si>
    <t>4g (20%)</t>
  </si>
  <si>
    <t>6g (30%)</t>
  </si>
  <si>
    <t>30mg (10%)</t>
  </si>
  <si>
    <t>560mg (23%)</t>
  </si>
  <si>
    <t>580mg (24%)</t>
  </si>
  <si>
    <t>610mg (25%)</t>
  </si>
  <si>
    <t>870mg (36%)</t>
  </si>
  <si>
    <t>900mg (38%)</t>
  </si>
  <si>
    <t>13g</t>
  </si>
  <si>
    <t>10g</t>
  </si>
  <si>
    <t>John's Favorite</t>
  </si>
  <si>
    <t>1 slice (100g)</t>
  </si>
  <si>
    <t>1 slice (105g)</t>
  </si>
  <si>
    <t>1 slice (150g)</t>
  </si>
  <si>
    <t>1 slice (158g)</t>
  </si>
  <si>
    <t>1 slice (113g)</t>
  </si>
  <si>
    <t>(1/4 of an order)</t>
  </si>
  <si>
    <t>(1/6 of an order)</t>
  </si>
  <si>
    <t>(1/8 of an order)</t>
  </si>
  <si>
    <t>(1/10 of an order)</t>
  </si>
  <si>
    <t>15g (23%)</t>
  </si>
  <si>
    <t>21g (32%)</t>
  </si>
  <si>
    <t>22g (34%)</t>
  </si>
  <si>
    <t>9g (45%)</t>
  </si>
  <si>
    <t>26mg (9%)</t>
  </si>
  <si>
    <t>40mg (13%)</t>
  </si>
  <si>
    <t>710mg (30%)</t>
  </si>
  <si>
    <t>750mg (31%)</t>
  </si>
  <si>
    <t>1060mg (44%)</t>
  </si>
  <si>
    <t>1110mg (46%)</t>
  </si>
  <si>
    <t>850mg (35%)</t>
  </si>
  <si>
    <t>38g (13%)</t>
  </si>
  <si>
    <t>20g (7%)</t>
  </si>
  <si>
    <t>12g</t>
  </si>
  <si>
    <t>16g</t>
  </si>
  <si>
    <t>17g</t>
  </si>
  <si>
    <t>14g</t>
  </si>
  <si>
    <t>(25%)</t>
  </si>
  <si>
    <t>The Works</t>
  </si>
  <si>
    <t>1 slice (104g)</t>
  </si>
  <si>
    <t>1 slice (110g)</t>
  </si>
  <si>
    <t>1 slice (157g)</t>
  </si>
  <si>
    <t>1 slice (169g)</t>
  </si>
  <si>
    <t>1 slice (121g)</t>
  </si>
  <si>
    <t>600mg (25%)</t>
  </si>
  <si>
    <t>620mg (26%)</t>
  </si>
  <si>
    <t>650mg (27%)</t>
  </si>
  <si>
    <t>930mg (39%)</t>
  </si>
  <si>
    <t>980mg (41%)</t>
  </si>
  <si>
    <t>590mg (25%)</t>
  </si>
  <si>
    <t>27g (9%)</t>
  </si>
  <si>
    <t>39g (13%)</t>
  </si>
  <si>
    <t>42g (14%)</t>
  </si>
  <si>
    <t>23g (8%)</t>
  </si>
  <si>
    <t>2m (8%)</t>
  </si>
  <si>
    <t>The Meats</t>
  </si>
  <si>
    <t>1 slice (98g)</t>
  </si>
  <si>
    <t>1 slice (102g)</t>
  </si>
  <si>
    <t>1 slice (148g)</t>
  </si>
  <si>
    <t>1 slice (112g)</t>
  </si>
  <si>
    <t>11g (17%)</t>
  </si>
  <si>
    <t>17g (26%)</t>
  </si>
  <si>
    <t>19g (29%)</t>
  </si>
  <si>
    <t>7g (35%)</t>
  </si>
  <si>
    <t>8g (40%)</t>
  </si>
  <si>
    <t>690mg (29%)</t>
  </si>
  <si>
    <t>700mg (29%)</t>
  </si>
  <si>
    <t>1050mg (44%)</t>
  </si>
  <si>
    <t>1100mg (46%)</t>
  </si>
  <si>
    <t>15g</t>
  </si>
  <si>
    <t>Garden Fresh</t>
  </si>
  <si>
    <t>1 slice (78g)</t>
  </si>
  <si>
    <t>1 slice (161g)</t>
  </si>
  <si>
    <t>1 slice (172g)</t>
  </si>
  <si>
    <t>5g (8%)</t>
  </si>
  <si>
    <t>4.5g (7%)</t>
  </si>
  <si>
    <t>7g (11%)</t>
  </si>
  <si>
    <t>2g (10%)</t>
  </si>
  <si>
    <t>3g (15%)</t>
  </si>
  <si>
    <t>10mg (3%)</t>
  </si>
  <si>
    <t>350mg (15%)</t>
  </si>
  <si>
    <t>500mg (21%)</t>
  </si>
  <si>
    <t>360mg (15%)</t>
  </si>
  <si>
    <t>24g (8%)</t>
  </si>
  <si>
    <t>6g</t>
  </si>
  <si>
    <t>Spicy Italian</t>
  </si>
  <si>
    <t>1 slice (97g)</t>
  </si>
  <si>
    <t>1 slice (103g)</t>
  </si>
  <si>
    <t>1 slice (147g)</t>
  </si>
  <si>
    <t>1 slice (156g)</t>
  </si>
  <si>
    <t>1 slice (111g)</t>
  </si>
  <si>
    <t>13g (20%)</t>
  </si>
  <si>
    <t>18g (28%)</t>
  </si>
  <si>
    <t>20g (31%)</t>
  </si>
  <si>
    <t>35mg (12%)</t>
  </si>
  <si>
    <t>22mg (7%)</t>
  </si>
  <si>
    <t>630mg (26%)</t>
  </si>
  <si>
    <t>1040mg (43%)</t>
  </si>
  <si>
    <t>640mg (27%)</t>
  </si>
  <si>
    <t>41g (14%)</t>
  </si>
  <si>
    <t>Spinach Alfredo</t>
  </si>
  <si>
    <t>1 slice (79g)</t>
  </si>
  <si>
    <t>1 slice (84g)</t>
  </si>
  <si>
    <t>1 slice (116g)</t>
  </si>
  <si>
    <t>Total Fat(%DV*)</t>
  </si>
  <si>
    <t>7g(11%)</t>
  </si>
  <si>
    <t>8g(12%)</t>
  </si>
  <si>
    <t>10g(15%)</t>
  </si>
  <si>
    <t>11g(17%)</t>
  </si>
  <si>
    <t>12g(18%)</t>
  </si>
  <si>
    <t>Saturated Fat(%DV*)</t>
  </si>
  <si>
    <t>2.5g(13%)</t>
  </si>
  <si>
    <t>3g(15%)</t>
  </si>
  <si>
    <t>3.5g(18%)</t>
  </si>
  <si>
    <t>4.5g(23%)</t>
  </si>
  <si>
    <t>Cholesterol(%DV*)</t>
  </si>
  <si>
    <t>15mg(5%)</t>
  </si>
  <si>
    <t>20mg(7%)</t>
  </si>
  <si>
    <t>25g(8%)</t>
  </si>
  <si>
    <t>Sodium(%DV*)</t>
  </si>
  <si>
    <t>460mg(19%)</t>
  </si>
  <si>
    <t>500mg(21%)</t>
  </si>
  <si>
    <t>690mg(29%)</t>
  </si>
  <si>
    <t>740mg(31%)</t>
  </si>
  <si>
    <t>350mg(15%)</t>
  </si>
  <si>
    <t>Carbohydrates(%DV*)</t>
  </si>
  <si>
    <t>Dietary Fiber(%DV*)</t>
  </si>
  <si>
    <t>1g(4%)</t>
  </si>
  <si>
    <t>2g(8%)</t>
  </si>
  <si>
    <t>1g</t>
  </si>
  <si>
    <t>Vitamin A(%DV*)</t>
  </si>
  <si>
    <t>Vitamin C(%DV*)</t>
  </si>
  <si>
    <t>BBQ Chicken / Bacon</t>
  </si>
  <si>
    <t>1 slice (101g)</t>
  </si>
  <si>
    <t>1 slice (107g)</t>
  </si>
  <si>
    <t>1 slice (159g)</t>
  </si>
  <si>
    <t>1 slice (114g)</t>
  </si>
  <si>
    <t>13g(20%)</t>
  </si>
  <si>
    <t>5g(25%)</t>
  </si>
  <si>
    <t>25mg(8%)</t>
  </si>
  <si>
    <t>35mg(12%)</t>
  </si>
  <si>
    <t>680mg(28%)</t>
  </si>
  <si>
    <t>1030mg(43%)</t>
  </si>
  <si>
    <t>1090mg(45%)</t>
  </si>
  <si>
    <t>30g(10%)</t>
  </si>
  <si>
    <t>32g(11%)</t>
  </si>
  <si>
    <t>45g(15%)</t>
  </si>
  <si>
    <t>48g(16%)</t>
  </si>
  <si>
    <t>29g(10%)</t>
  </si>
  <si>
    <t>Hawaiian BBQ Chicken</t>
  </si>
  <si>
    <t>N/A</t>
  </si>
  <si>
    <t>1 slice (164g)</t>
  </si>
  <si>
    <t>1 slice (173g)</t>
  </si>
  <si>
    <t>1 slice (127g)</t>
  </si>
  <si>
    <t>1030mg (43%)</t>
  </si>
  <si>
    <t>1090mg (45%)</t>
  </si>
  <si>
    <t>31g (10%)</t>
  </si>
  <si>
    <t>33g (11%)</t>
  </si>
  <si>
    <t>46g (15%)</t>
  </si>
  <si>
    <t>50g (17%)</t>
  </si>
  <si>
    <t>Tuscan Six Cheese</t>
  </si>
  <si>
    <t>1 slice (89g)</t>
  </si>
  <si>
    <t>1 slice (133g)</t>
  </si>
  <si>
    <t>1 slice (139g)</t>
  </si>
  <si>
    <t>1 slice (96g)</t>
  </si>
  <si>
    <t>520mg (22%)</t>
  </si>
  <si>
    <t>540mg (23%)</t>
  </si>
  <si>
    <t>800mg (33%)</t>
  </si>
  <si>
    <t>840mg (35%)</t>
  </si>
  <si>
    <t>460mg (19%)</t>
  </si>
  <si>
    <t>(30%)</t>
  </si>
  <si>
    <t>Side Item</t>
  </si>
  <si>
    <t>Cheesesticks</t>
  </si>
  <si>
    <t>Breadsticks</t>
  </si>
  <si>
    <t>Garlic Parmesan Breadsticks</t>
  </si>
  <si>
    <t>4 sticks (136g)</t>
  </si>
  <si>
    <t>2 stick (115g)</t>
  </si>
  <si>
    <t>2 stick (124g)</t>
  </si>
  <si>
    <t>Servings Per Container</t>
  </si>
  <si>
    <t>0.5g (3%)</t>
  </si>
  <si>
    <t>1.5g (8%)</t>
  </si>
  <si>
    <t>0mg (0%)</t>
  </si>
  <si>
    <t>860mg (36%)</t>
  </si>
  <si>
    <t>54g (18%)</t>
  </si>
  <si>
    <t>(0%)</t>
  </si>
  <si>
    <t>Spicy Buffalo Wings</t>
  </si>
  <si>
    <t>BBQ Wings</t>
  </si>
  <si>
    <t>Honey Chipotle Wings</t>
  </si>
  <si>
    <t>2 wings (79g)</t>
  </si>
  <si>
    <t>50mg (17%)</t>
  </si>
  <si>
    <t>1070mg (45%)</t>
  </si>
  <si>
    <t>760mg (32%)</t>
  </si>
  <si>
    <t>730mg (30%)</t>
  </si>
  <si>
    <t>3g (1%)</t>
  </si>
  <si>
    <t>6g (2%)</t>
  </si>
  <si>
    <t>8g (3%)</t>
  </si>
  <si>
    <t>0g (0%)</t>
  </si>
  <si>
    <t>Chickenstrips</t>
  </si>
  <si>
    <t>Extras</t>
  </si>
  <si>
    <t>Parmesan Cheese</t>
  </si>
  <si>
    <t>Crushed Red Pepper</t>
  </si>
  <si>
    <t>2 strips (74g)</t>
  </si>
  <si>
    <t>1 packet (3.5g)</t>
  </si>
  <si>
    <t>1 packet (1g)</t>
  </si>
  <si>
    <t>1g (2%)</t>
  </si>
  <si>
    <t>--g</t>
  </si>
  <si>
    <t>5mg (2%)</t>
  </si>
  <si>
    <t>--mg (--%)</t>
  </si>
  <si>
    <t>45mg (2%)</t>
  </si>
  <si>
    <t>430mg (18%)</t>
  </si>
  <si>
    <t>1g (0%)</t>
  </si>
  <si>
    <t>10g (3%)</t>
  </si>
  <si>
    <t>(--%)</t>
  </si>
  <si>
    <t>Dipping Sauces</t>
  </si>
  <si>
    <t>Special Garlic</t>
  </si>
  <si>
    <t>Pizza Sauce</t>
  </si>
  <si>
    <t>Cheese Sauce</t>
  </si>
  <si>
    <t>Honey Mustard</t>
  </si>
  <si>
    <t>Special Seasonings</t>
  </si>
  <si>
    <t>1 cup (28g)</t>
  </si>
  <si>
    <t>1 packet (3g)</t>
  </si>
  <si>
    <t>3.5g (5%)</t>
  </si>
  <si>
    <t>1g (5%)</t>
  </si>
  <si>
    <t>310mg (13%)</t>
  </si>
  <si>
    <t>230mg (10%)</t>
  </si>
  <si>
    <t>160mg (7%)</t>
  </si>
  <si>
    <t>120mg (5%)</t>
  </si>
  <si>
    <t>410mg (17%)</t>
  </si>
  <si>
    <t>5g (2%)</t>
  </si>
  <si>
    <t> </t>
  </si>
  <si>
    <t>BBQ Sauce</t>
  </si>
  <si>
    <t>Buffalo Sauce</t>
  </si>
  <si>
    <t>Ranch Sauce</t>
  </si>
  <si>
    <t>Blue Cheese</t>
  </si>
  <si>
    <t>0.5g (1%)</t>
  </si>
  <si>
    <t>240mg (10%)</t>
  </si>
  <si>
    <t>250mg (10%)</t>
  </si>
  <si>
    <t>11g (4%)</t>
  </si>
  <si>
    <t>2g (1%)</t>
  </si>
  <si>
    <t>Dessert</t>
  </si>
  <si>
    <t>Applepie</t>
  </si>
  <si>
    <t>Cinnaepie</t>
  </si>
  <si>
    <t>4 sticks (190g)</t>
  </si>
  <si>
    <t>4 sticks (167g)</t>
  </si>
  <si>
    <t>90g (30%)</t>
  </si>
  <si>
    <t>43g</t>
  </si>
  <si>
    <t>39g</t>
  </si>
  <si>
    <t>Qty Eaten</t>
  </si>
  <si>
    <t>Serving Grams</t>
  </si>
  <si>
    <t>Fat Cals</t>
  </si>
  <si>
    <t>% Daily Value **</t>
  </si>
  <si>
    <t>12" Med Pan Pizza 1 slice (1 slice = 1/8 pizza)</t>
  </si>
  <si>
    <t>Cheese Only</t>
  </si>
  <si>
    <t>*</t>
  </si>
  <si>
    <t>Pepperoni</t>
  </si>
  <si>
    <t>Supreme</t>
  </si>
  <si>
    <t>Pepperoni &amp; Mushroom</t>
  </si>
  <si>
    <t>Italian Sausage &amp; Red Onion</t>
  </si>
  <si>
    <t>Quartered Ham &amp; Pineapple</t>
  </si>
  <si>
    <t>Meat Lover's®</t>
  </si>
  <si>
    <t>Veggie Lover's®</t>
  </si>
  <si>
    <t>Subtotal:</t>
  </si>
  <si>
    <t>12" Medium Thin 'N Crispy Pizzas 1 slice (1 slice = 1/8 pizza)</t>
  </si>
  <si>
    <t>12" Medium Hand-Tossed Style Pizzas 1 slice (1 slice = 1/8 pizza)</t>
  </si>
  <si>
    <t>14" Large Pan Pizza 1 slice (1 slice = 1/8 pizza)</t>
  </si>
  <si>
    <t>14" Large Thin N' Crispy Pizza 1 slice (1 slice = 1/8 pizza)</t>
  </si>
  <si>
    <t>14" Large Hand-Tossed Style Pizzas 1 slice (1 slice = 1/8 pizza)</t>
  </si>
  <si>
    <t>14" Large Stuffed Crust Pizzas 1 slice (1 slice = 1/8 pizza)</t>
  </si>
  <si>
    <t>XL Full House Pizza™ 1 slice (1 slice = 1/12 pizza)</t>
  </si>
  <si>
    <t>6" Personal Pan Pizzas Whole pizza</t>
  </si>
  <si>
    <t>12" Fit n' Delicious Pizza™ 1 slice (1 slice = 1/8 pizza)</t>
  </si>
  <si>
    <t>Diced_Chicken,_Red_Onion_&amp;_Green_Pepper</t>
  </si>
  <si>
    <t>Diced_Chicken,_Mushrooms_&amp;_Jalapeno</t>
  </si>
  <si>
    <t>Ham,_Red_Onion_&amp;_Mushroom</t>
  </si>
  <si>
    <t>Ham,_Pineapple_&amp;_Diced_Red_Tomato</t>
  </si>
  <si>
    <t>Green_Pepper,_Red_Onion_&amp;_Diced_Red_Tomato</t>
  </si>
  <si>
    <t>Diced_Red_Tomato,_Mushroom_&amp;_Jalapeno</t>
  </si>
  <si>
    <t>14" Fit n' Delicious Pizza™ 1 slice (1 slice = 1/8 pizza)</t>
  </si>
  <si>
    <t>Hot_Wings_(2_pieces)</t>
  </si>
  <si>
    <t>Mild_Wings_(2_pieces)</t>
  </si>
  <si>
    <t>Wing_Ranch_Dipping_Sauce_(1.5_oz)</t>
  </si>
  <si>
    <t>Wing_Blue Cheese_Dipping_Sauce_(1.5_oz)</t>
  </si>
  <si>
    <t>Breadsticks_(each)</t>
  </si>
  <si>
    <t>Cheese_Breadsticks_(each)</t>
  </si>
  <si>
    <t>Dressings &amp; Dipping Sauces</t>
  </si>
  <si>
    <t>Breadstick_Dipping_Sauce_(3_oz)</t>
  </si>
  <si>
    <t>Ranch_Dressing_(2_tbsp)</t>
  </si>
  <si>
    <t>Thousand_Island_Dressing_(2_tbsp)</t>
  </si>
  <si>
    <t>French_Dressing_(2_tbsp)</t>
  </si>
  <si>
    <t>Italian_Dressing_(2_tbsp)</t>
  </si>
  <si>
    <t>Lite_Ranch_Dressing_(2_tbsp)</t>
  </si>
  <si>
    <t>Lite_Italian_Dressing_(2_tbsp)</t>
  </si>
  <si>
    <t>Cinnamon_Sticks_(2_pieces)</t>
  </si>
  <si>
    <t>White_Icing_Dipping_Cup_(2_oz)</t>
  </si>
  <si>
    <t>Apple_Dessert_Pizza_(1_slice)</t>
  </si>
  <si>
    <t>Cherry_Dessert_Pizza_(1_slice)</t>
  </si>
  <si>
    <t>Soft Drinks</t>
  </si>
  <si>
    <t>Pepsi®_(Small)_11_fl_oz.</t>
  </si>
  <si>
    <t>Pepsi_(Medium)_14_fl_oz.</t>
  </si>
  <si>
    <t>Pepsi_(Large)_22_fl_oz.</t>
  </si>
  <si>
    <t>Diet_Pepsi®_(Small)_11_fl_oz.</t>
  </si>
  <si>
    <t>Diet_Pepsi_(Medium)_14_fl_oz.</t>
  </si>
  <si>
    <t>Diet_Pepsi_(Large)_22_fl_oz.</t>
  </si>
  <si>
    <t>Mt._Dew®_(Small)_11_fl_oz.</t>
  </si>
  <si>
    <t>Mt._Dew_(Medium)_14_fl_oz.</t>
  </si>
  <si>
    <t>Mt._Dew_(Large)_22_fl_oz.</t>
  </si>
  <si>
    <t>Total:</t>
  </si>
  <si>
    <t>Taco Bell Item</t>
  </si>
  <si>
    <t>Note</t>
  </si>
  <si>
    <t xml:space="preserve">Tacos  </t>
  </si>
  <si>
    <t xml:space="preserve">Taco </t>
  </si>
  <si>
    <t xml:space="preserve">Taco Supreme </t>
  </si>
  <si>
    <t xml:space="preserve">Soft Taco - Beef </t>
  </si>
  <si>
    <t xml:space="preserve">Soft Taco - Chicken </t>
  </si>
  <si>
    <t xml:space="preserve">Soft Taco - Steak </t>
  </si>
  <si>
    <t xml:space="preserve">Double Decker Taco </t>
  </si>
  <si>
    <t xml:space="preserve">Double Decker Taco Supreme </t>
  </si>
  <si>
    <t xml:space="preserve">Burritos </t>
  </si>
  <si>
    <t xml:space="preserve">Bean Burrito </t>
  </si>
  <si>
    <t xml:space="preserve">7-Layer Burrito </t>
  </si>
  <si>
    <t xml:space="preserve">Chili Cheese Burrito </t>
  </si>
  <si>
    <t xml:space="preserve">Burrito Supreme - Beef </t>
  </si>
  <si>
    <t xml:space="preserve">Burrito Supreme - Chicken </t>
  </si>
  <si>
    <t xml:space="preserve">Burrito Supreme - Steak </t>
  </si>
  <si>
    <t xml:space="preserve">Double Burrito Supreme - Beef </t>
  </si>
  <si>
    <t xml:space="preserve">Double Burrito Supreme - Chicken </t>
  </si>
  <si>
    <t xml:space="preserve">Double Burrito Supreme - Steak </t>
  </si>
  <si>
    <t xml:space="preserve">Fiesta Burrito - Beef </t>
  </si>
  <si>
    <t xml:space="preserve">Fiesta Burrito - Chicken </t>
  </si>
  <si>
    <t xml:space="preserve">Fiesta Burrito - Steak </t>
  </si>
  <si>
    <t xml:space="preserve">Grilled Stuft Burrito - Beef </t>
  </si>
  <si>
    <t xml:space="preserve">Grilled Stuft Burrito - Chicken </t>
  </si>
  <si>
    <t xml:space="preserve">Grilled Stuft Burrito - Steak </t>
  </si>
  <si>
    <t xml:space="preserve">Chalupas </t>
  </si>
  <si>
    <t xml:space="preserve">Chalupa Supreme - Beef </t>
  </si>
  <si>
    <t xml:space="preserve">Chalupa Supreme - Chicken </t>
  </si>
  <si>
    <t xml:space="preserve">Chalupa Supreme - Steak </t>
  </si>
  <si>
    <t xml:space="preserve">Chalupa Baja - Beef </t>
  </si>
  <si>
    <t xml:space="preserve">Chalupa Baja - Chicken </t>
  </si>
  <si>
    <t xml:space="preserve">Chalupa Baja - Steak </t>
  </si>
  <si>
    <t xml:space="preserve">Chalupa Nacho Cheese - Beef </t>
  </si>
  <si>
    <t xml:space="preserve">Chalupa Nacho Cheese - Chicken </t>
  </si>
  <si>
    <t xml:space="preserve">Chalupa Nacho Cheese - Steak </t>
  </si>
  <si>
    <t xml:space="preserve">Gorditas </t>
  </si>
  <si>
    <t xml:space="preserve">Gordita Supreme - Beef </t>
  </si>
  <si>
    <t xml:space="preserve">Gordita Supreme - Chicken </t>
  </si>
  <si>
    <t xml:space="preserve">Gordita Supreme - Steak </t>
  </si>
  <si>
    <t xml:space="preserve">Gordita Baja - Beef </t>
  </si>
  <si>
    <t xml:space="preserve">Gordita Baja - Chicken </t>
  </si>
  <si>
    <t xml:space="preserve">Gordita Baja - Steak </t>
  </si>
  <si>
    <t xml:space="preserve">Gordita Nacho Cheese - Beef </t>
  </si>
  <si>
    <t xml:space="preserve">Gordita Nacho Cheese - Chicken </t>
  </si>
  <si>
    <t xml:space="preserve">Gordita Nacho+Cheese - Steak </t>
  </si>
  <si>
    <t xml:space="preserve">Cheesy Gordita Crunch </t>
  </si>
  <si>
    <t xml:space="preserve">Cheesy Gordita Crunch Supreme </t>
  </si>
  <si>
    <t xml:space="preserve">Nachos/Sides </t>
  </si>
  <si>
    <t xml:space="preserve">Nachos </t>
  </si>
  <si>
    <t>3=5 Chol</t>
  </si>
  <si>
    <t xml:space="preserve">Nachos Supreme </t>
  </si>
  <si>
    <t xml:space="preserve">Nachos BellGrande </t>
  </si>
  <si>
    <t xml:space="preserve">Mucho Grande Nachos </t>
  </si>
  <si>
    <t xml:space="preserve">Pintos'n Cheese </t>
  </si>
  <si>
    <t xml:space="preserve">Mexican Rice </t>
  </si>
  <si>
    <t>0.5=&lt;1 Fiber</t>
  </si>
  <si>
    <t xml:space="preserve">Cinnamon Twists </t>
  </si>
  <si>
    <t xml:space="preserve">Other Dinners </t>
  </si>
  <si>
    <t xml:space="preserve">Southwest Steak Bowl </t>
  </si>
  <si>
    <t xml:space="preserve">Zesty Chicken Border Bowl with Dressing </t>
  </si>
  <si>
    <t xml:space="preserve">Zesty Chicken Border Bowl without Dressing </t>
  </si>
  <si>
    <t xml:space="preserve">Tostada </t>
  </si>
  <si>
    <t xml:space="preserve">Mexican Pizza </t>
  </si>
  <si>
    <t xml:space="preserve">Enchirito - Beef </t>
  </si>
  <si>
    <t xml:space="preserve">Enchirito - Chicken </t>
  </si>
  <si>
    <t xml:space="preserve">Enchirito - Steak </t>
  </si>
  <si>
    <t xml:space="preserve">MexiMelt </t>
  </si>
  <si>
    <t xml:space="preserve">Taco Salad with Salsa </t>
  </si>
  <si>
    <t xml:space="preserve">Taco Salad with Salsa without Shell </t>
  </si>
  <si>
    <t xml:space="preserve">Cheese Quesadilla </t>
  </si>
  <si>
    <t xml:space="preserve">Chicken Quesadilla </t>
  </si>
  <si>
    <t xml:space="preserve">Steak Quesadilla </t>
  </si>
  <si>
    <t xml:space="preserve">Cheese Extreme Quesadilla </t>
  </si>
  <si>
    <t>Fresco &amp; More</t>
  </si>
  <si>
    <t>Fresco Bean Burrito</t>
  </si>
  <si>
    <t>Fresco Burrito Supreme - Chicken</t>
  </si>
  <si>
    <t>Fresco Burrito Supreme - Steak</t>
  </si>
  <si>
    <t>Fresco Crunchy Taco</t>
  </si>
  <si>
    <t>Fresco Grilled Steak Soft Taco</t>
  </si>
  <si>
    <t>Fresco Ranchero Chicken Soft Taco</t>
  </si>
  <si>
    <t>Fresco Soft Taco</t>
  </si>
  <si>
    <t>Pacific Shrimp Taco</t>
  </si>
  <si>
    <t>P+ Unrounded</t>
  </si>
  <si>
    <t>Fat (g)</t>
  </si>
  <si>
    <t>Sat Fat (g)</t>
  </si>
  <si>
    <t>Cholest (mg)</t>
  </si>
  <si>
    <t>Salads</t>
  </si>
  <si>
    <t>Apple Pecan Chicken Salad</t>
  </si>
  <si>
    <t>Apple Pecan Chicken Salad Half-Size</t>
  </si>
  <si>
    <t>Roasted Pecans</t>
  </si>
  <si>
    <t>Pomegranate Vinaigrette Dressing</t>
  </si>
  <si>
    <t>Baja Salad</t>
  </si>
  <si>
    <t>Baja Salad Half-Size</t>
  </si>
  <si>
    <t>Seasoned Tortilla Strips</t>
  </si>
  <si>
    <t>Creamy Red Jalapeño Dressing</t>
  </si>
  <si>
    <t>BLT Cobb Salad</t>
  </si>
  <si>
    <t>Salads +</t>
  </si>
  <si>
    <t>BLT Cobb Salad Half-Size</t>
  </si>
  <si>
    <t>Avocado Ranch Dressing</t>
  </si>
  <si>
    <t>Spicy Chicken Caesar Salad</t>
  </si>
  <si>
    <t>Spicy Chicken Caesar Salad Half-Size</t>
  </si>
  <si>
    <t>Gourmet Croutons</t>
  </si>
  <si>
    <t>Lemon Garlic Caesar Dressing</t>
  </si>
  <si>
    <t>Classic Ranch</t>
  </si>
  <si>
    <t>Light Classic Ranch **</t>
  </si>
  <si>
    <t>Italian Vinaigrette **</t>
  </si>
  <si>
    <t>Fat Free French **</t>
  </si>
  <si>
    <t>Thousand Island **</t>
  </si>
  <si>
    <t>Garden Side Salad</t>
  </si>
  <si>
    <t>Caesar Side Salad</t>
  </si>
  <si>
    <t>Mandarin Orange Cup</t>
  </si>
  <si>
    <t>Plain Baked Potato (avg. wgt. 10 oz.)</t>
  </si>
  <si>
    <t>Sour Cream &amp; Chives Baked Potato</t>
  </si>
  <si>
    <t>Buttery Best Spread</t>
  </si>
  <si>
    <t>Small Chili</t>
  </si>
  <si>
    <t>Large Chili</t>
  </si>
  <si>
    <t>Hot Chili Seasoning Packet</t>
  </si>
  <si>
    <t>Saltine Crackers</t>
  </si>
  <si>
    <t>Cheddar Cheese, shredded</t>
  </si>
  <si>
    <t>Value Natural-Cut Fries*</t>
  </si>
  <si>
    <t>Small Natural-Cut Fries*</t>
  </si>
  <si>
    <t>Medium Natural-Cut Fries*</t>
  </si>
  <si>
    <t>Large Natural-Cut Fries*</t>
  </si>
  <si>
    <t>Ketchup, 1 Packet</t>
  </si>
  <si>
    <t>Nesquik ® Low Fat White Milk</t>
  </si>
  <si>
    <t>Nesquik Low Fat Chocolate Milk</t>
  </si>
  <si>
    <t>Diet Coke ®, Small Cup</t>
  </si>
  <si>
    <t>Sprite®, Small Cup</t>
  </si>
  <si>
    <t>Coca-Cola®, Small Cup</t>
  </si>
  <si>
    <t>Minute Maid ® Light Lemonade, Small Cup</t>
  </si>
  <si>
    <t>+</t>
  </si>
  <si>
    <t>Hi-C ® Flashin’ Fruit Punch, Small Cup</t>
  </si>
  <si>
    <t>Barq’s ® Root Beer, Small Cup</t>
  </si>
  <si>
    <t>Fanta ® Orange, Small Cup</t>
  </si>
  <si>
    <t>Pibb Xtra ® , Small Cup</t>
  </si>
  <si>
    <t>Coke Zero™ , Small Cup</t>
  </si>
  <si>
    <t>Dr Pepper ® , Small Cup</t>
  </si>
  <si>
    <t>Dasani ® Water</t>
  </si>
  <si>
    <t>Coffee</t>
  </si>
  <si>
    <t>Coffee Creamer, 1 each</t>
  </si>
  <si>
    <t>Sugar, 1 packet</t>
  </si>
  <si>
    <t>Non-Nutritive Sweetener</t>
  </si>
  <si>
    <t>Hot Tea</t>
  </si>
  <si>
    <t>Chicken</t>
  </si>
  <si>
    <t>Spicy Chipotle Boneless Wings</t>
  </si>
  <si>
    <t>Honey BBQ Boneless Wings</t>
  </si>
  <si>
    <t>Sweet &amp; Spicy Asian Boneless Wings</t>
  </si>
  <si>
    <t>4 Piece Kids’ Meal Chicken Nuggets</t>
  </si>
  <si>
    <t>5 Piece Chicken Nuggets</t>
  </si>
  <si>
    <t>10 Piece Chicken Nuggets</t>
  </si>
  <si>
    <t>Barbecue Nugget Sauce</t>
  </si>
  <si>
    <t>Sweet &amp; Sour Nugget Sauce</t>
  </si>
  <si>
    <t>Honey Mustard Nugget Sauce</t>
  </si>
  <si>
    <t>Heartland Ranch Dipping Sauce</t>
  </si>
  <si>
    <t>Sandwiches</t>
  </si>
  <si>
    <t>Jr. Hamburger</t>
  </si>
  <si>
    <t>Jr. Cheeseburger</t>
  </si>
  <si>
    <t>Jr. Cheeseburger Deluxe</t>
  </si>
  <si>
    <t>Jr. Bacon Cheeseburger</t>
  </si>
  <si>
    <t>Double Jr. Bacon Cheeseburger</t>
  </si>
  <si>
    <t>Double Stack™</t>
  </si>
  <si>
    <t>Hamburger, Kids’ Meal</t>
  </si>
  <si>
    <t>Cheeseburger, Kids’ Meal</t>
  </si>
  <si>
    <t>Single w/Everything</t>
  </si>
  <si>
    <t>Double w/Everything and Cheese</t>
  </si>
  <si>
    <t>Triple w/Everything and Cheese</t>
  </si>
  <si>
    <t>Baconator ® Single</t>
  </si>
  <si>
    <t>Baconator Double</t>
  </si>
  <si>
    <t>Bacon Deluxe Single</t>
  </si>
  <si>
    <t>Bacon Deluxe Double</t>
  </si>
  <si>
    <t>Ultimate Chicken Grill Sandwich</t>
  </si>
  <si>
    <t>Spicy Chicken Fillet Sandwich</t>
  </si>
  <si>
    <t>Homestyle Chicken Fillet Sandwich</t>
  </si>
  <si>
    <t>Chicken Club Sandwich</t>
  </si>
  <si>
    <t>Crispy Chicken Sandwich</t>
  </si>
  <si>
    <t>Crispy Chicken Sandwich, Kids’ Meal</t>
  </si>
  <si>
    <t>Grilled Chicken Go Wrap</t>
  </si>
  <si>
    <t>Homestyle Chicken Go Wrap</t>
  </si>
  <si>
    <t>Spicy Chicken Go Wrap</t>
  </si>
  <si>
    <t>Jr. Hamburger Patty</t>
  </si>
  <si>
    <t>1/4 lb.* Hamburger Patty</t>
  </si>
  <si>
    <t>Ultimate Chicken Grill Fillet</t>
  </si>
  <si>
    <t>Spicy Chicken Fillet</t>
  </si>
  <si>
    <t>Homestyle Chicken Fillet</t>
  </si>
  <si>
    <t>Crispy Chicken Patty</t>
  </si>
  <si>
    <t>Ingredients</t>
  </si>
  <si>
    <t>Sandwich Bun</t>
  </si>
  <si>
    <t>Premium Bun</t>
  </si>
  <si>
    <t>Tortilla</t>
  </si>
  <si>
    <t>American Cheese Jr.</t>
  </si>
  <si>
    <t>American Cheese</t>
  </si>
  <si>
    <t>Natural Swiss Cheese</t>
  </si>
  <si>
    <t>Applewood Smoked Bacon – 1 strip</t>
  </si>
  <si>
    <t>Mayonnaise</t>
  </si>
  <si>
    <t>Ketchup</t>
  </si>
  <si>
    <t>Mustard</t>
  </si>
  <si>
    <t>Honey Mustard Sauce</t>
  </si>
  <si>
    <t>Dill Pickles – 4 each</t>
  </si>
  <si>
    <t>Iceburg Lettuce Leaf</t>
  </si>
  <si>
    <t>Tomato – 1 slice</t>
  </si>
  <si>
    <t>Onion – 4 rings</t>
  </si>
  <si>
    <t>Frosty Treats</t>
  </si>
  <si>
    <t>Chocolate Frosty Small</t>
  </si>
  <si>
    <t>Vanilla Frosty Small</t>
  </si>
  <si>
    <t>Vanilla Frosty Float with Coca-Cola ® *</t>
  </si>
  <si>
    <t>Chocolate Fudge Frosty Shake, Small</t>
  </si>
  <si>
    <t>Chocolate Fudge Frosty Shake, Large</t>
  </si>
  <si>
    <t>Strawberry Frosty Shake, Small</t>
  </si>
  <si>
    <t>Strawberry Frosty Shake, Large</t>
  </si>
  <si>
    <t>Vanilla Bean Frosty Shake, Small</t>
  </si>
  <si>
    <t>Vanilla Bean Frosty Shake, Large</t>
  </si>
  <si>
    <t>Frosty ™ -cino, Small</t>
  </si>
  <si>
    <t>Frosty-cino, Large</t>
  </si>
  <si>
    <t>Nestle ® Toll House ® Cookie Dough</t>
  </si>
  <si>
    <t>Twisted Frosty, Chocolate</t>
  </si>
  <si>
    <t>Nestle Toll House Cookie Dough</t>
  </si>
  <si>
    <t>Twisted Frosty, Vanilla</t>
  </si>
  <si>
    <t>M&amp;M’s ® Twisted Frosty, Chocolate</t>
  </si>
  <si>
    <t>M&amp;M’s Twisted Frosty, Vanilla</t>
  </si>
  <si>
    <t>Oreo ® Twisted Frosty, Chocolate</t>
  </si>
  <si>
    <t>Oreo Twisted Frosty, Vanilla</t>
  </si>
  <si>
    <t>Coffee Toffee Twisted Frosty, Chocolate</t>
  </si>
  <si>
    <t>Coffee Toffee Twisted Frosty, Vanilla</t>
  </si>
  <si>
    <t>Sub Item</t>
  </si>
  <si>
    <t>Wt (g)</t>
  </si>
  <si>
    <t>Cal</t>
  </si>
  <si>
    <t>Fat Cal</t>
  </si>
  <si>
    <t>Fat (G)</t>
  </si>
  <si>
    <t>Sat Fat</t>
  </si>
  <si>
    <t>Choles</t>
  </si>
  <si>
    <t>Sod</t>
  </si>
  <si>
    <t>Carb</t>
  </si>
  <si>
    <t>Fib</t>
  </si>
  <si>
    <t>Sug</t>
  </si>
  <si>
    <t>The Blue Zalad</t>
  </si>
  <si>
    <t>Salad Base</t>
  </si>
  <si>
    <t>Roma Tomatoes</t>
  </si>
  <si>
    <t>Fried Onions</t>
  </si>
  <si>
    <t>Texas Toast</t>
  </si>
  <si>
    <t>Buffalo Fingerz</t>
  </si>
  <si>
    <t>Tongue Torch Sauce</t>
  </si>
  <si>
    <t>Blackened Filet</t>
  </si>
  <si>
    <t>Sub Total:</t>
  </si>
  <si>
    <t>Zaxby's Dressings</t>
  </si>
  <si>
    <t>Ranch</t>
  </si>
  <si>
    <t>Thousand Island</t>
  </si>
  <si>
    <t>Honey French</t>
  </si>
  <si>
    <t>Mediterranean</t>
  </si>
  <si>
    <t>Ceasar</t>
  </si>
  <si>
    <t>Lite Ranch</t>
  </si>
  <si>
    <t>Lite Vinaigrette</t>
  </si>
  <si>
    <t>Total Zalad + Dressing</t>
  </si>
  <si>
    <t xml:space="preserve">Eggs - Egg Calories &amp; Nutrition Information </t>
  </si>
  <si>
    <t>Unit Measures</t>
  </si>
  <si>
    <t>1 cup of large eggs</t>
  </si>
  <si>
    <t>1 extra large egg</t>
  </si>
  <si>
    <t>1 large egg</t>
  </si>
  <si>
    <t>1 medium egg</t>
  </si>
  <si>
    <t>1 small egg</t>
  </si>
  <si>
    <t>Water</t>
  </si>
  <si>
    <t xml:space="preserve">g </t>
  </si>
  <si>
    <t xml:space="preserve">kcal </t>
  </si>
  <si>
    <t>Total Fat</t>
  </si>
  <si>
    <t>Ash</t>
  </si>
  <si>
    <t>Carbohydrate</t>
  </si>
  <si>
    <t>Fiber, total dietary</t>
  </si>
  <si>
    <t>WW Points</t>
  </si>
  <si>
    <t>WW PointsPlus</t>
  </si>
  <si>
    <t>PointsPlus</t>
  </si>
  <si>
    <t>Sugars, total</t>
  </si>
  <si>
    <t>Sucrose</t>
  </si>
  <si>
    <t>Glucose (dextrose)</t>
  </si>
  <si>
    <t>Fructose</t>
  </si>
  <si>
    <t>Lactose</t>
  </si>
  <si>
    <t>Maltose</t>
  </si>
  <si>
    <t>Galactose</t>
  </si>
  <si>
    <t>Calcium, Ca</t>
  </si>
  <si>
    <t xml:space="preserve">mg </t>
  </si>
  <si>
    <t>Iron, Fe</t>
  </si>
  <si>
    <t>Magnesium, Mg</t>
  </si>
  <si>
    <t>Phosphorus, P</t>
  </si>
  <si>
    <t>Potassium, K</t>
  </si>
  <si>
    <t>Sodium, Na</t>
  </si>
  <si>
    <t>Zinc, Zn</t>
  </si>
  <si>
    <t>Copper, Cu</t>
  </si>
  <si>
    <t>Manganese, Mn</t>
  </si>
  <si>
    <t>Selenium, Se</t>
  </si>
  <si>
    <t xml:space="preserve">mcg </t>
  </si>
  <si>
    <t>Vitamin C, total ascorbic acid</t>
  </si>
  <si>
    <t>Thiamin</t>
  </si>
  <si>
    <t>Riboflavin</t>
  </si>
  <si>
    <t>Niacin</t>
  </si>
  <si>
    <t>Pantothenic acid</t>
  </si>
  <si>
    <t>Vitamin B-6</t>
  </si>
  <si>
    <t>Folate, total</t>
  </si>
  <si>
    <t>Folic acid</t>
  </si>
  <si>
    <t>Folate, food</t>
  </si>
  <si>
    <t>Folate, DFE</t>
  </si>
  <si>
    <t xml:space="preserve">mcg_DFE </t>
  </si>
  <si>
    <t>Vitamin B-12</t>
  </si>
  <si>
    <t>Vitamin B-12, added</t>
  </si>
  <si>
    <t>Vitamin A, IU</t>
  </si>
  <si>
    <t xml:space="preserve">IU </t>
  </si>
  <si>
    <t>Vitamin A, RAE</t>
  </si>
  <si>
    <t xml:space="preserve">mcg_RAE </t>
  </si>
  <si>
    <t>Retinol</t>
  </si>
  <si>
    <t>Vitamin E (alpha-tocopherol)</t>
  </si>
  <si>
    <t>Vitamin E, added</t>
  </si>
  <si>
    <t>Tocopherol, beta</t>
  </si>
  <si>
    <t>Tocopherol, gamma</t>
  </si>
  <si>
    <t>Tocopherol, delta</t>
  </si>
  <si>
    <t>Vitamin D</t>
  </si>
  <si>
    <t>Vitamin K (phylloquinone)</t>
  </si>
  <si>
    <t>Fatty acids, total saturated</t>
  </si>
  <si>
    <t>Fatty acids, total monounsaturated</t>
  </si>
  <si>
    <t>Fatty acids, total polyunsaturated</t>
  </si>
  <si>
    <t>Cholesterol</t>
  </si>
  <si>
    <t>Tryptophan</t>
  </si>
  <si>
    <t>Threonine</t>
  </si>
  <si>
    <t>Isoleucine</t>
  </si>
  <si>
    <t>Leucine</t>
  </si>
  <si>
    <t>Lysine</t>
  </si>
  <si>
    <t>Methionine</t>
  </si>
  <si>
    <t>Cystine</t>
  </si>
  <si>
    <t>Phenylalanine</t>
  </si>
  <si>
    <t>Tyrosine</t>
  </si>
  <si>
    <t>Valine</t>
  </si>
  <si>
    <t>Arginine</t>
  </si>
  <si>
    <t>Histidine</t>
  </si>
  <si>
    <t>Alanine</t>
  </si>
  <si>
    <t>Aspartic acid</t>
  </si>
  <si>
    <t>Glutamic acid</t>
  </si>
  <si>
    <t>Glycine</t>
  </si>
  <si>
    <t>Proline</t>
  </si>
  <si>
    <t>Serine</t>
  </si>
  <si>
    <t>Alcohol, ethyl</t>
  </si>
  <si>
    <t>Caffeine</t>
  </si>
  <si>
    <t>Theobromine</t>
  </si>
  <si>
    <t>Carotene, beta</t>
  </si>
  <si>
    <t>Carotene, alpha</t>
  </si>
  <si>
    <t>Cryptoxanthin, beta</t>
  </si>
  <si>
    <t>Lycopene</t>
  </si>
  <si>
    <t>Lutein + zeaxanthin</t>
  </si>
  <si>
    <t>Weight Watchers Points Plus Power Foods</t>
  </si>
  <si>
    <t>Fruits</t>
  </si>
  <si>
    <t>Vegetables</t>
  </si>
  <si>
    <t>Whole Grains</t>
  </si>
  <si>
    <t xml:space="preserve">Non-Fat Dairy and Dairy Substitutes </t>
  </si>
  <si>
    <t>Lean Proteins</t>
  </si>
  <si>
    <t>Plus more</t>
  </si>
  <si>
    <t>Included: All fresh, frozen or canned fruits without added sugar (unsweetened) — whether or not it has PointsPlus values per serving</t>
  </si>
  <si>
    <t>Included: Most fresh, frozen, or canned without added sugar or oil - whether or not it has PointsPlus values per serving; potatoes - white, red, sweet</t>
  </si>
  <si>
    <t>Items Marked ☺ Count Toward Your Dairy Servings.</t>
  </si>
  <si>
    <t>Not included: Dried fruit, fruit juices, Plantains</t>
  </si>
  <si>
    <t>Not included: Juices, vegetables prepared with ingredients that are not Weight Watchers Power Foods (for example, corn in butter sauce, dried tomatoes packed in oil); avocados; French fries; olives; plantains; sweet pickles</t>
  </si>
  <si>
    <t>Not included: Canned fish or shellfish packed in oil; meats or fish with breading or added fat; Processed meats, such as hot dogs</t>
  </si>
  <si>
    <t>Artichoke hearts, cooked</t>
  </si>
  <si>
    <t>Barley</t>
  </si>
  <si>
    <t>Cappuccino made with fat-free milk ☺</t>
  </si>
  <si>
    <t>Beans, refried, fat-free, canned</t>
  </si>
  <si>
    <t>Bouillon (any type except court)</t>
  </si>
  <si>
    <t>Applesauce, unsweetened</t>
  </si>
  <si>
    <t>Artichokes, cooked</t>
  </si>
  <si>
    <t>Bulgur</t>
  </si>
  <si>
    <t>Cheese</t>
  </si>
  <si>
    <t>Beef</t>
  </si>
  <si>
    <t>Bread, reduced-calorie, any type</t>
  </si>
  <si>
    <t>Apricots</t>
  </si>
  <si>
    <t>Arugula</t>
  </si>
  <si>
    <t>Cereal, hot</t>
  </si>
  <si>
    <t xml:space="preserve">   cottage, fat-free ☺</t>
  </si>
  <si>
    <t>Beef, ground</t>
  </si>
  <si>
    <t>Broth, any type</t>
  </si>
  <si>
    <t>Banana</t>
  </si>
  <si>
    <t xml:space="preserve">Asparagus, cooked or uncooked </t>
  </si>
  <si>
    <t>Cornmeal</t>
  </si>
  <si>
    <t xml:space="preserve">   hard or semisoft, fat-free ☺</t>
  </si>
  <si>
    <t>Bison, lean, all visible fat trimmed, cooked</t>
  </si>
  <si>
    <t>Chicory (curly endive)</t>
  </si>
  <si>
    <t>Berries, mixed</t>
  </si>
  <si>
    <t>Couscous, whole-wheat</t>
  </si>
  <si>
    <t xml:space="preserve">   soy, fat-free</t>
  </si>
  <si>
    <t>Buffalo, water, trimmed, cooked or raw</t>
  </si>
  <si>
    <t>Gelatin, sugar-free</t>
  </si>
  <si>
    <t>Blackberries</t>
  </si>
  <si>
    <t>Hominy, cooked or canned, whole</t>
  </si>
  <si>
    <t xml:space="preserve">   ricotta, fat-free ☺</t>
  </si>
  <si>
    <t>Caviar (fish roe), any type</t>
  </si>
  <si>
    <t>Kim chee</t>
  </si>
  <si>
    <t>Blueberries</t>
  </si>
  <si>
    <t>Beets</t>
  </si>
  <si>
    <t>Kasha (buckwheat groats)</t>
  </si>
  <si>
    <t>Sour Cream, fat-free</t>
  </si>
  <si>
    <t xml:space="preserve">Chicken </t>
  </si>
  <si>
    <t>Muffin, English, light</t>
  </si>
  <si>
    <t xml:space="preserve">Boysenberries, fresh or frozen, </t>
  </si>
  <si>
    <t>Bok choy, uncooked</t>
  </si>
  <si>
    <t>Macaroni</t>
  </si>
  <si>
    <t>Creamer</t>
  </si>
  <si>
    <t xml:space="preserve">   breast</t>
  </si>
  <si>
    <t>Mushrooms</t>
  </si>
  <si>
    <t xml:space="preserve">   unsweetened</t>
  </si>
  <si>
    <t>Borscht</t>
  </si>
  <si>
    <t>Millet</t>
  </si>
  <si>
    <t>Latte</t>
  </si>
  <si>
    <t xml:space="preserve">   drumstick</t>
  </si>
  <si>
    <t>Pickle, unsweetened</t>
  </si>
  <si>
    <t>Cantaloupe</t>
  </si>
  <si>
    <t>Broccoli, cooked or uncooked</t>
  </si>
  <si>
    <t>Pasta</t>
  </si>
  <si>
    <t xml:space="preserve">   made with fat-free milk ☺</t>
  </si>
  <si>
    <t xml:space="preserve">   giblets, cooked</t>
  </si>
  <si>
    <t>Pico de gallo</t>
  </si>
  <si>
    <t>Casaba melon</t>
  </si>
  <si>
    <t>Brussels sprouts, cooked</t>
  </si>
  <si>
    <t>Popcorn</t>
  </si>
  <si>
    <t xml:space="preserve">   gizzard, cooked</t>
  </si>
  <si>
    <t>Poi</t>
  </si>
  <si>
    <t>Cherries, fresh</t>
  </si>
  <si>
    <t>Cabbage, all varieties, cooked or uncooked</t>
  </si>
  <si>
    <t>Quinoa</t>
  </si>
  <si>
    <t xml:space="preserve">   Fat-free ☺</t>
  </si>
  <si>
    <t>Cornish hen, cooked, without skin</t>
  </si>
  <si>
    <t>Roll, hamburger or hotdog</t>
  </si>
  <si>
    <t>Clementine</t>
  </si>
  <si>
    <t>Carrots</t>
  </si>
  <si>
    <t>Rice</t>
  </si>
  <si>
    <t xml:space="preserve">   soy, calcium-fortified, unflavored ☺</t>
  </si>
  <si>
    <t>Egg</t>
  </si>
  <si>
    <t>Sauerkraut</t>
  </si>
  <si>
    <t>Cranberries, fresh</t>
  </si>
  <si>
    <t>Cauliflower, cooked</t>
  </si>
  <si>
    <t xml:space="preserve">   brown, cooked</t>
  </si>
  <si>
    <t xml:space="preserve">Soy </t>
  </si>
  <si>
    <t xml:space="preserve">   whole, chicken</t>
  </si>
  <si>
    <t>Currants, fresh</t>
  </si>
  <si>
    <t>Celeriac, cooked</t>
  </si>
  <si>
    <t xml:space="preserve">   wild, cooked</t>
  </si>
  <si>
    <t xml:space="preserve">   cheese, hard or semisoft, fat-free</t>
  </si>
  <si>
    <t xml:space="preserve">   substitute</t>
  </si>
  <si>
    <t>Sweetbreads, cooked</t>
  </si>
  <si>
    <t>Dates, fresh</t>
  </si>
  <si>
    <t>Celery</t>
  </si>
  <si>
    <t>Spaghetti</t>
  </si>
  <si>
    <t xml:space="preserve">   Milk, calcium-fortified, plain ☺</t>
  </si>
  <si>
    <t xml:space="preserve">   white, chicken</t>
  </si>
  <si>
    <t xml:space="preserve">Tempeh (fermented soybean cake) </t>
  </si>
  <si>
    <t>Elderberries</t>
  </si>
  <si>
    <t>Chard, Swiss, cooked</t>
  </si>
  <si>
    <t>Urad dal (split matpe beans without skin)</t>
  </si>
  <si>
    <t>yogurt, plain</t>
  </si>
  <si>
    <t>Elk, cooked or raw</t>
  </si>
  <si>
    <t>Water chestnuts</t>
  </si>
  <si>
    <t>Figs</t>
  </si>
  <si>
    <t>Collards, cooked or uncooked</t>
  </si>
  <si>
    <t>Wheat berries, cooked</t>
  </si>
  <si>
    <t>Fish</t>
  </si>
  <si>
    <t>Watercress</t>
  </si>
  <si>
    <t>Fruit cocktail, canned, unsweetened</t>
  </si>
  <si>
    <t>Corn</t>
  </si>
  <si>
    <t xml:space="preserve">   fat free, plain ☺</t>
  </si>
  <si>
    <t>Ham</t>
  </si>
  <si>
    <t>Gooseberries</t>
  </si>
  <si>
    <t>Corn on the cob</t>
  </si>
  <si>
    <t xml:space="preserve">   light, artificially sweetened ☺</t>
  </si>
  <si>
    <t>Lamb</t>
  </si>
  <si>
    <t>Grapefruit</t>
  </si>
  <si>
    <t>Cucumber</t>
  </si>
  <si>
    <t>Lobster, steamed</t>
  </si>
  <si>
    <t>Grapes</t>
  </si>
  <si>
    <t>Dandelion greens, cooked or uncooked</t>
  </si>
  <si>
    <t>Luncheon meat</t>
  </si>
  <si>
    <t>Guava</t>
  </si>
  <si>
    <t>Edamame, in pods</t>
  </si>
  <si>
    <t>Ostrich, cooked</t>
  </si>
  <si>
    <t>Honeydew melon</t>
  </si>
  <si>
    <t>Eggplant, cooked or uncooked</t>
  </si>
  <si>
    <t>Peas, black-eyed (cowpeas), cooked</t>
  </si>
  <si>
    <t>Jackfruit, uncooked</t>
  </si>
  <si>
    <t>Endive</t>
  </si>
  <si>
    <t>Pork</t>
  </si>
  <si>
    <t>Kiwifruit</t>
  </si>
  <si>
    <t>Escarole</t>
  </si>
  <si>
    <t>Sashimi</t>
  </si>
  <si>
    <t>Lemon</t>
  </si>
  <si>
    <t>Fennel</t>
  </si>
  <si>
    <t>Seitan</t>
  </si>
  <si>
    <t>Litches (lychees)</t>
  </si>
  <si>
    <t>Giardeniera (vegetable medley,</t>
  </si>
  <si>
    <t>Shark, cooked</t>
  </si>
  <si>
    <t>Lime</t>
  </si>
  <si>
    <t xml:space="preserve">    without olives, packed in vinegar)</t>
  </si>
  <si>
    <t>Shellfish</t>
  </si>
  <si>
    <t>Loganberries</t>
  </si>
  <si>
    <t>Grape leaves</t>
  </si>
  <si>
    <t>Tofu</t>
  </si>
  <si>
    <t>Loquats</t>
  </si>
  <si>
    <t xml:space="preserve">Greens </t>
  </si>
  <si>
    <t>Tripe, beef, cooked</t>
  </si>
  <si>
    <t>Mandarin orange (tangerine)</t>
  </si>
  <si>
    <t xml:space="preserve">   beet</t>
  </si>
  <si>
    <t>Tuna, grilled, frozen</t>
  </si>
  <si>
    <t>Mango</t>
  </si>
  <si>
    <t xml:space="preserve">   collard</t>
  </si>
  <si>
    <t>Turkey</t>
  </si>
  <si>
    <t>Melon balls</t>
  </si>
  <si>
    <t xml:space="preserve">   dandelion</t>
  </si>
  <si>
    <t>Veal</t>
  </si>
  <si>
    <t>Mulberries</t>
  </si>
  <si>
    <t xml:space="preserve">   kale </t>
  </si>
  <si>
    <t>Vegetarian burger, frozen, fat free</t>
  </si>
  <si>
    <t>Nectarine</t>
  </si>
  <si>
    <t xml:space="preserve">   mustard </t>
  </si>
  <si>
    <t>Venison, cooked</t>
  </si>
  <si>
    <t>Orange</t>
  </si>
  <si>
    <t xml:space="preserve">   turnip</t>
  </si>
  <si>
    <t>Papaya</t>
  </si>
  <si>
    <t>Jerusalem artichokes (sunchokes)</t>
  </si>
  <si>
    <t>Passion fruit</t>
  </si>
  <si>
    <t>Jicama</t>
  </si>
  <si>
    <t>Peach</t>
  </si>
  <si>
    <t>Kohlrabi</t>
  </si>
  <si>
    <t>Pear</t>
  </si>
  <si>
    <t>Leeks, cooked</t>
  </si>
  <si>
    <t>Pineapple</t>
  </si>
  <si>
    <t>Lentils, cooked</t>
  </si>
  <si>
    <t>Plums</t>
  </si>
  <si>
    <t>Lettuce, any type</t>
  </si>
  <si>
    <t>Pomegranate</t>
  </si>
  <si>
    <t>Malanga</t>
  </si>
  <si>
    <t>Raspberries</t>
  </si>
  <si>
    <t>Okra, cooked or uncooked</t>
  </si>
  <si>
    <t>Sharon fruit</t>
  </si>
  <si>
    <t>Onion</t>
  </si>
  <si>
    <t>Pumpkin</t>
  </si>
  <si>
    <t>Parsnips</t>
  </si>
  <si>
    <t>Starfruit (carambola)</t>
  </si>
  <si>
    <t>Peas</t>
  </si>
  <si>
    <t>Strawberries, fresh</t>
  </si>
  <si>
    <t>Pepper, any type</t>
  </si>
  <si>
    <t>Tangelo</t>
  </si>
  <si>
    <t>Pimientos, canned</t>
  </si>
  <si>
    <t>Tangerine (Mandarin orange)</t>
  </si>
  <si>
    <t>Potatoes</t>
  </si>
  <si>
    <t>Watermelon</t>
  </si>
  <si>
    <t xml:space="preserve">Potatoes O’Brien, frozen </t>
  </si>
  <si>
    <t>Potatoes, new, cooked</t>
  </si>
  <si>
    <t>Potatoes, sweet</t>
  </si>
  <si>
    <t>Potatoes, white or red</t>
  </si>
  <si>
    <t>Radicchio, uncooked</t>
  </si>
  <si>
    <t>Radishes</t>
  </si>
  <si>
    <t>Rhubarb, cooked or uncooked</t>
  </si>
  <si>
    <t>Rutabaga, cooked or uncooked</t>
  </si>
  <si>
    <t>Salad</t>
  </si>
  <si>
    <t>Salsa</t>
  </si>
  <si>
    <t>Sauce, tomato, canned</t>
  </si>
  <si>
    <t>Scallions</t>
  </si>
  <si>
    <t>Spinach, cooked or uncooked</t>
  </si>
  <si>
    <t>Sprouts</t>
  </si>
  <si>
    <t>Squash</t>
  </si>
  <si>
    <t>Squash leaves</t>
  </si>
  <si>
    <t>Stir-fried vegetables, without sauce</t>
  </si>
  <si>
    <t>Taro, cooked</t>
  </si>
  <si>
    <t>Taro leaves, cooked</t>
  </si>
  <si>
    <t>Tomato paste</t>
  </si>
  <si>
    <t>Tomato puree, canned</t>
  </si>
  <si>
    <t>Tomatoes</t>
  </si>
  <si>
    <t>Turnips, cooked or uncooked</t>
  </si>
  <si>
    <t>Yam</t>
  </si>
  <si>
    <t>Zucchini, cooked</t>
  </si>
  <si>
    <t xml:space="preserve"> </t>
  </si>
  <si>
    <t>Firstly find out what activity level you're doing.</t>
  </si>
  <si>
    <t>Then find your weight range and time for that level and see how many Points you've earned (Blue cells).</t>
  </si>
  <si>
    <t>This information comes straight from the pocket Points calculator you get in Week 4.</t>
  </si>
  <si>
    <t>(From "Read First" Page):</t>
  </si>
  <si>
    <t>Level 1</t>
  </si>
  <si>
    <t>Level 2</t>
  </si>
  <si>
    <t>Level 3</t>
  </si>
  <si>
    <t>Your Weight in US Lbs</t>
  </si>
  <si>
    <t>Easy pace walking</t>
  </si>
  <si>
    <t>Moderate walking</t>
  </si>
  <si>
    <t>Very brisk walking or jogging</t>
  </si>
  <si>
    <t>Light stretching</t>
  </si>
  <si>
    <t>Hatha yoga</t>
  </si>
  <si>
    <t>Vigorous weight training</t>
  </si>
  <si>
    <t>Exercise bike, gentle</t>
  </si>
  <si>
    <t>Treadmill, moderate</t>
  </si>
  <si>
    <t>Stair climber</t>
  </si>
  <si>
    <t>Your Weight in kg</t>
  </si>
  <si>
    <t>Putt putt golf</t>
  </si>
  <si>
    <t>Shooting hoops</t>
  </si>
  <si>
    <t>Basketball</t>
  </si>
  <si>
    <t>Playing catch</t>
  </si>
  <si>
    <t>Home exercise video</t>
  </si>
  <si>
    <t>Group fitness class</t>
  </si>
  <si>
    <t>Table tennis</t>
  </si>
  <si>
    <t>Tennis</t>
  </si>
  <si>
    <t>Housework</t>
  </si>
  <si>
    <t>Gardening</t>
  </si>
  <si>
    <t>Shoveling/digging</t>
  </si>
  <si>
    <t>Line Dancing</t>
  </si>
  <si>
    <t>General dancing</t>
  </si>
  <si>
    <t>Disco dancing</t>
  </si>
  <si>
    <t>Activity Level 1</t>
  </si>
  <si>
    <t>Based on your last weigh in</t>
  </si>
  <si>
    <t>10 minutes</t>
  </si>
  <si>
    <t>15 minutes</t>
  </si>
  <si>
    <t>30 minutes</t>
  </si>
  <si>
    <t>45 minutes</t>
  </si>
  <si>
    <t>60 minutes</t>
  </si>
  <si>
    <t>Your current row is in blue</t>
  </si>
  <si>
    <t>50-69kg</t>
  </si>
  <si>
    <t>70-89kg</t>
  </si>
  <si>
    <t>90-109kg</t>
  </si>
  <si>
    <t>Based on Points program</t>
  </si>
  <si>
    <t>110-129kg</t>
  </si>
  <si>
    <t>Needs updating to Points Plus</t>
  </si>
  <si>
    <t>130kg+</t>
  </si>
  <si>
    <t>Activity Level 2</t>
  </si>
  <si>
    <t>Activity Level 3</t>
  </si>
</sst>
</file>

<file path=xl/styles.xml><?xml version="1.0" encoding="utf-8"?>
<styleSheet xmlns="http://schemas.openxmlformats.org/spreadsheetml/2006/main">
  <numFmts count="7">
    <numFmt numFmtId="164" formatCode="GENERAL"/>
    <numFmt numFmtId="165" formatCode="M/D/YYYY"/>
    <numFmt numFmtId="166" formatCode="0.0000"/>
    <numFmt numFmtId="167" formatCode="0"/>
    <numFmt numFmtId="168" formatCode="0.000"/>
    <numFmt numFmtId="169" formatCode="0.00000"/>
    <numFmt numFmtId="170" formatCode="0.00%"/>
  </numFmts>
  <fonts count="36">
    <font>
      <sz val="10"/>
      <name val="Arial"/>
      <family val="2"/>
    </font>
    <font>
      <sz val="14"/>
      <name val="Arial"/>
      <family val="2"/>
    </font>
    <font>
      <i/>
      <sz val="10"/>
      <name val="Arial"/>
      <family val="2"/>
    </font>
    <font>
      <b/>
      <sz val="10"/>
      <name val="Arial"/>
      <family val="2"/>
    </font>
    <font>
      <b/>
      <sz val="10"/>
      <color indexed="29"/>
      <name val="Arial"/>
      <family val="2"/>
    </font>
    <font>
      <sz val="10"/>
      <color indexed="29"/>
      <name val="Arial"/>
      <family val="2"/>
    </font>
    <font>
      <sz val="10"/>
      <color indexed="22"/>
      <name val="Arial"/>
      <family val="2"/>
    </font>
    <font>
      <b/>
      <sz val="10"/>
      <color indexed="10"/>
      <name val="Arial"/>
      <family val="2"/>
    </font>
    <font>
      <b/>
      <sz val="10"/>
      <color indexed="8"/>
      <name val="Arial"/>
      <family val="2"/>
    </font>
    <font>
      <sz val="10"/>
      <color indexed="9"/>
      <name val="Arial"/>
      <family val="2"/>
    </font>
    <font>
      <b/>
      <sz val="10"/>
      <color indexed="22"/>
      <name val="Arial"/>
      <family val="2"/>
    </font>
    <font>
      <sz val="10"/>
      <name val="Verdana"/>
      <family val="2"/>
    </font>
    <font>
      <b/>
      <sz val="10"/>
      <name val="Verdana"/>
      <family val="2"/>
    </font>
    <font>
      <sz val="10"/>
      <color indexed="55"/>
      <name val="Verdana"/>
      <family val="2"/>
    </font>
    <font>
      <sz val="10"/>
      <color indexed="10"/>
      <name val="Arial"/>
      <family val="2"/>
    </font>
    <font>
      <sz val="10"/>
      <color indexed="60"/>
      <name val="Arial"/>
      <family val="2"/>
    </font>
    <font>
      <b/>
      <sz val="10"/>
      <color indexed="60"/>
      <name val="Arial"/>
      <family val="2"/>
    </font>
    <font>
      <sz val="8"/>
      <color indexed="53"/>
      <name val="Verdana"/>
      <family val="2"/>
    </font>
    <font>
      <b/>
      <sz val="10"/>
      <color indexed="10"/>
      <name val="Verdana"/>
      <family val="2"/>
    </font>
    <font>
      <sz val="10"/>
      <color indexed="10"/>
      <name val="Verdana"/>
      <family val="2"/>
    </font>
    <font>
      <sz val="8"/>
      <color indexed="10"/>
      <name val="Verdana"/>
      <family val="2"/>
    </font>
    <font>
      <b/>
      <sz val="8"/>
      <color indexed="10"/>
      <name val="Verdana"/>
      <family val="2"/>
    </font>
    <font>
      <sz val="10"/>
      <color indexed="53"/>
      <name val="Verdana"/>
      <family val="2"/>
    </font>
    <font>
      <sz val="10"/>
      <color indexed="8"/>
      <name val="Arial"/>
      <family val="2"/>
    </font>
    <font>
      <sz val="8"/>
      <name val="Arial"/>
      <family val="2"/>
    </font>
    <font>
      <b/>
      <sz val="8"/>
      <color indexed="10"/>
      <name val="Arial"/>
      <family val="2"/>
    </font>
    <font>
      <b/>
      <sz val="8"/>
      <name val="Arial"/>
      <family val="2"/>
    </font>
    <font>
      <b/>
      <sz val="10"/>
      <color indexed="12"/>
      <name val="Arial"/>
      <family val="2"/>
    </font>
    <font>
      <b/>
      <sz val="10"/>
      <color indexed="9"/>
      <name val="Arial"/>
      <family val="2"/>
    </font>
    <font>
      <b/>
      <sz val="14"/>
      <name val="Arial"/>
      <family val="2"/>
    </font>
    <font>
      <b/>
      <sz val="12"/>
      <name val="Arial"/>
      <family val="2"/>
    </font>
    <font>
      <sz val="10"/>
      <color indexed="17"/>
      <name val="Arial"/>
      <family val="2"/>
    </font>
    <font>
      <sz val="10"/>
      <color indexed="25"/>
      <name val="Arial"/>
      <family val="2"/>
    </font>
    <font>
      <sz val="8"/>
      <color indexed="12"/>
      <name val="Verdana"/>
      <family val="2"/>
    </font>
    <font>
      <b/>
      <u val="single"/>
      <sz val="10"/>
      <name val="Verdana"/>
      <family val="2"/>
    </font>
    <font>
      <b/>
      <sz val="8"/>
      <name val="Verdana"/>
      <family val="2"/>
    </font>
  </fonts>
  <fills count="20">
    <fill>
      <patternFill/>
    </fill>
    <fill>
      <patternFill patternType="gray125"/>
    </fill>
    <fill>
      <patternFill patternType="solid">
        <fgColor indexed="11"/>
        <bgColor indexed="64"/>
      </patternFill>
    </fill>
    <fill>
      <patternFill patternType="solid">
        <fgColor indexed="60"/>
        <bgColor indexed="64"/>
      </patternFill>
    </fill>
    <fill>
      <patternFill patternType="solid">
        <fgColor indexed="46"/>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50"/>
        <bgColor indexed="64"/>
      </patternFill>
    </fill>
    <fill>
      <patternFill patternType="solid">
        <fgColor indexed="45"/>
        <bgColor indexed="64"/>
      </patternFill>
    </fill>
    <fill>
      <patternFill patternType="solid">
        <fgColor indexed="34"/>
        <bgColor indexed="64"/>
      </patternFill>
    </fill>
    <fill>
      <patternFill patternType="solid">
        <fgColor indexed="51"/>
        <bgColor indexed="64"/>
      </patternFill>
    </fill>
    <fill>
      <patternFill patternType="solid">
        <fgColor indexed="24"/>
        <bgColor indexed="64"/>
      </patternFill>
    </fill>
    <fill>
      <patternFill patternType="solid">
        <fgColor indexed="44"/>
        <bgColor indexed="64"/>
      </patternFill>
    </fill>
    <fill>
      <patternFill patternType="solid">
        <fgColor indexed="52"/>
        <bgColor indexed="64"/>
      </patternFill>
    </fill>
  </fills>
  <borders count="14">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0" borderId="0" applyNumberFormat="0" applyBorder="0" applyAlignment="0" applyProtection="0"/>
  </cellStyleXfs>
  <cellXfs count="203">
    <xf numFmtId="164" fontId="0" fillId="0" borderId="0" xfId="0" applyAlignment="1">
      <alignment/>
    </xf>
    <xf numFmtId="164" fontId="1" fillId="4" borderId="0" xfId="0" applyFont="1" applyFill="1" applyBorder="1" applyAlignment="1">
      <alignment horizontal="center"/>
    </xf>
    <xf numFmtId="164" fontId="0" fillId="4" borderId="0" xfId="0" applyFont="1" applyFill="1" applyAlignment="1">
      <alignment/>
    </xf>
    <xf numFmtId="164" fontId="0" fillId="4" borderId="0" xfId="0" applyFill="1" applyAlignment="1">
      <alignment/>
    </xf>
    <xf numFmtId="164" fontId="0" fillId="4" borderId="0" xfId="0" applyFont="1" applyFill="1" applyBorder="1" applyAlignment="1">
      <alignment horizontal="left"/>
    </xf>
    <xf numFmtId="164" fontId="0" fillId="0" borderId="0" xfId="0" applyFill="1" applyAlignment="1">
      <alignment/>
    </xf>
    <xf numFmtId="164" fontId="0" fillId="5" borderId="0" xfId="0" applyFill="1" applyAlignment="1">
      <alignment/>
    </xf>
    <xf numFmtId="164" fontId="3" fillId="5" borderId="0" xfId="0" applyFont="1" applyFill="1" applyAlignment="1">
      <alignment horizontal="right"/>
    </xf>
    <xf numFmtId="165" fontId="0" fillId="6" borderId="0" xfId="0" applyNumberFormat="1" applyFill="1" applyAlignment="1">
      <alignment/>
    </xf>
    <xf numFmtId="164" fontId="0" fillId="6" borderId="0" xfId="0" applyFont="1" applyFill="1" applyAlignment="1">
      <alignment/>
    </xf>
    <xf numFmtId="164" fontId="0" fillId="6" borderId="1" xfId="0" applyFill="1" applyBorder="1" applyAlignment="1">
      <alignment/>
    </xf>
    <xf numFmtId="164" fontId="0" fillId="7" borderId="0" xfId="0" applyFill="1" applyAlignment="1">
      <alignment/>
    </xf>
    <xf numFmtId="164" fontId="4" fillId="0" borderId="0" xfId="0" applyFont="1" applyAlignment="1">
      <alignment/>
    </xf>
    <xf numFmtId="164" fontId="4" fillId="0" borderId="0" xfId="0" applyFont="1" applyAlignment="1">
      <alignment horizontal="center"/>
    </xf>
    <xf numFmtId="164" fontId="0" fillId="7" borderId="0" xfId="0" applyFont="1" applyFill="1" applyAlignment="1">
      <alignment/>
    </xf>
    <xf numFmtId="164" fontId="5" fillId="0" borderId="0" xfId="0" applyFont="1" applyAlignment="1">
      <alignment/>
    </xf>
    <xf numFmtId="164" fontId="5" fillId="0" borderId="0" xfId="0" applyFont="1" applyAlignment="1">
      <alignment horizontal="center"/>
    </xf>
    <xf numFmtId="164" fontId="6" fillId="0" borderId="0" xfId="0" applyFont="1" applyFill="1" applyAlignment="1">
      <alignment/>
    </xf>
    <xf numFmtId="164" fontId="6" fillId="0" borderId="0" xfId="0" applyFont="1" applyFill="1" applyAlignment="1">
      <alignment horizontal="right"/>
    </xf>
    <xf numFmtId="165" fontId="6" fillId="7" borderId="0" xfId="0" applyNumberFormat="1" applyFont="1" applyFill="1" applyAlignment="1">
      <alignment/>
    </xf>
    <xf numFmtId="164" fontId="6" fillId="7" borderId="0" xfId="0" applyFont="1" applyFill="1" applyAlignment="1">
      <alignment/>
    </xf>
    <xf numFmtId="165" fontId="6" fillId="0" borderId="0" xfId="0" applyNumberFormat="1" applyFont="1" applyFill="1" applyAlignment="1">
      <alignment/>
    </xf>
    <xf numFmtId="164" fontId="0" fillId="8" borderId="0" xfId="0" applyFont="1" applyFill="1" applyAlignment="1">
      <alignment/>
    </xf>
    <xf numFmtId="164" fontId="0" fillId="8" borderId="0" xfId="0" applyFill="1" applyAlignment="1">
      <alignment/>
    </xf>
    <xf numFmtId="164" fontId="3" fillId="8" borderId="0" xfId="0" applyFont="1" applyFill="1" applyAlignment="1">
      <alignment horizontal="right"/>
    </xf>
    <xf numFmtId="164" fontId="0" fillId="6" borderId="0" xfId="0" applyFont="1" applyFill="1" applyAlignment="1">
      <alignment horizontal="center"/>
    </xf>
    <xf numFmtId="164" fontId="7" fillId="0" borderId="2" xfId="0" applyFont="1" applyBorder="1" applyAlignment="1">
      <alignment horizontal="center"/>
    </xf>
    <xf numFmtId="164" fontId="0" fillId="8" borderId="0" xfId="0" applyFont="1" applyFill="1" applyAlignment="1">
      <alignment horizontal="right"/>
    </xf>
    <xf numFmtId="165" fontId="3" fillId="8" borderId="0" xfId="0" applyNumberFormat="1" applyFont="1" applyFill="1" applyAlignment="1">
      <alignment horizontal="right"/>
    </xf>
    <xf numFmtId="164" fontId="8" fillId="7" borderId="3" xfId="0" applyFont="1" applyFill="1" applyBorder="1" applyAlignment="1">
      <alignment horizontal="center"/>
    </xf>
    <xf numFmtId="164" fontId="9" fillId="0" borderId="0" xfId="0" applyFont="1" applyFill="1" applyAlignment="1">
      <alignment/>
    </xf>
    <xf numFmtId="164" fontId="10" fillId="0" borderId="0" xfId="0" applyFont="1" applyFill="1" applyAlignment="1">
      <alignment/>
    </xf>
    <xf numFmtId="164" fontId="3" fillId="0" borderId="0" xfId="0" applyFont="1" applyFill="1" applyAlignment="1">
      <alignment/>
    </xf>
    <xf numFmtId="164" fontId="11" fillId="0" borderId="0" xfId="0" applyFont="1" applyFill="1" applyAlignment="1">
      <alignment/>
    </xf>
    <xf numFmtId="164" fontId="11" fillId="0" borderId="0" xfId="0" applyFont="1" applyAlignment="1">
      <alignment/>
    </xf>
    <xf numFmtId="164" fontId="11" fillId="9" borderId="0" xfId="0" applyFont="1" applyFill="1" applyAlignment="1">
      <alignment/>
    </xf>
    <xf numFmtId="164" fontId="11" fillId="10" borderId="0" xfId="0" applyFont="1" applyFill="1" applyBorder="1" applyAlignment="1">
      <alignment horizontal="right"/>
    </xf>
    <xf numFmtId="164" fontId="12" fillId="10" borderId="0" xfId="0" applyFont="1" applyFill="1" applyBorder="1" applyAlignment="1">
      <alignment/>
    </xf>
    <xf numFmtId="164" fontId="12" fillId="10" borderId="0" xfId="0" applyFont="1" applyFill="1" applyAlignment="1" applyProtection="1">
      <alignment/>
      <protection/>
    </xf>
    <xf numFmtId="164" fontId="13" fillId="10" borderId="0" xfId="0" applyFont="1" applyFill="1" applyAlignment="1" applyProtection="1">
      <alignment/>
      <protection/>
    </xf>
    <xf numFmtId="164" fontId="11" fillId="0" borderId="0" xfId="0" applyFont="1" applyBorder="1" applyAlignment="1">
      <alignment horizontal="center"/>
    </xf>
    <xf numFmtId="164" fontId="11" fillId="6" borderId="0" xfId="0" applyFont="1" applyFill="1" applyAlignment="1">
      <alignment/>
    </xf>
    <xf numFmtId="164" fontId="11" fillId="0" borderId="4" xfId="0" applyFont="1" applyBorder="1" applyAlignment="1">
      <alignment/>
    </xf>
    <xf numFmtId="164" fontId="11" fillId="0" borderId="4" xfId="0" applyFont="1" applyBorder="1" applyAlignment="1" applyProtection="1">
      <alignment/>
      <protection/>
    </xf>
    <xf numFmtId="164" fontId="11" fillId="0" borderId="5" xfId="0" applyFont="1" applyBorder="1" applyAlignment="1">
      <alignment/>
    </xf>
    <xf numFmtId="164" fontId="11" fillId="0" borderId="5" xfId="0" applyFont="1" applyBorder="1" applyAlignment="1" applyProtection="1">
      <alignment/>
      <protection/>
    </xf>
    <xf numFmtId="164" fontId="0" fillId="0" borderId="0" xfId="0" applyFont="1" applyAlignment="1">
      <alignment/>
    </xf>
    <xf numFmtId="164" fontId="0" fillId="0" borderId="0" xfId="0" applyFont="1" applyAlignment="1">
      <alignment horizontal="center"/>
    </xf>
    <xf numFmtId="166" fontId="14" fillId="2" borderId="0" xfId="0" applyNumberFormat="1" applyFont="1" applyFill="1" applyAlignment="1">
      <alignment/>
    </xf>
    <xf numFmtId="164" fontId="14" fillId="2" borderId="0" xfId="0" applyFont="1" applyFill="1" applyAlignment="1">
      <alignment/>
    </xf>
    <xf numFmtId="164" fontId="0" fillId="6" borderId="0" xfId="0" applyFont="1" applyFill="1" applyAlignment="1">
      <alignment/>
    </xf>
    <xf numFmtId="164" fontId="6" fillId="0" borderId="0" xfId="0" applyFont="1" applyAlignment="1">
      <alignment/>
    </xf>
    <xf numFmtId="164" fontId="15" fillId="0" borderId="0" xfId="0" applyFont="1" applyAlignment="1">
      <alignment/>
    </xf>
    <xf numFmtId="164" fontId="3" fillId="0" borderId="0" xfId="0" applyFont="1" applyAlignment="1">
      <alignment horizontal="center"/>
    </xf>
    <xf numFmtId="166" fontId="7" fillId="2" borderId="0" xfId="0" applyNumberFormat="1" applyFont="1" applyFill="1" applyAlignment="1">
      <alignment horizontal="center"/>
    </xf>
    <xf numFmtId="164" fontId="7" fillId="2" borderId="0" xfId="0" applyFont="1" applyFill="1" applyAlignment="1">
      <alignment horizontal="center"/>
    </xf>
    <xf numFmtId="164" fontId="3" fillId="6" borderId="0" xfId="0" applyFont="1" applyFill="1" applyAlignment="1">
      <alignment horizontal="center"/>
    </xf>
    <xf numFmtId="164" fontId="10" fillId="0" borderId="0" xfId="0" applyFont="1" applyAlignment="1">
      <alignment horizontal="center"/>
    </xf>
    <xf numFmtId="164" fontId="16" fillId="0" borderId="0" xfId="0" applyFont="1" applyAlignment="1">
      <alignment horizontal="center"/>
    </xf>
    <xf numFmtId="164" fontId="6" fillId="0" borderId="0" xfId="0" applyFont="1" applyAlignment="1">
      <alignment horizontal="center"/>
    </xf>
    <xf numFmtId="164" fontId="3" fillId="2" borderId="0" xfId="0" applyFont="1" applyFill="1" applyAlignment="1">
      <alignment horizontal="right"/>
    </xf>
    <xf numFmtId="167" fontId="3" fillId="2" borderId="0" xfId="0" applyNumberFormat="1" applyFont="1" applyFill="1" applyAlignment="1">
      <alignment/>
    </xf>
    <xf numFmtId="164" fontId="10" fillId="2" borderId="0" xfId="0" applyFont="1" applyFill="1" applyAlignment="1">
      <alignment horizontal="right"/>
    </xf>
    <xf numFmtId="164" fontId="3" fillId="8" borderId="0" xfId="0" applyFont="1" applyFill="1" applyAlignment="1">
      <alignment horizontal="center"/>
    </xf>
    <xf numFmtId="167" fontId="3" fillId="8" borderId="0" xfId="0" applyNumberFormat="1" applyFont="1" applyFill="1" applyAlignment="1">
      <alignment/>
    </xf>
    <xf numFmtId="164" fontId="0" fillId="8" borderId="0" xfId="0" applyFont="1" applyFill="1" applyAlignment="1">
      <alignment horizontal="center"/>
    </xf>
    <xf numFmtId="164" fontId="0" fillId="0" borderId="0" xfId="0" applyFont="1" applyFill="1" applyAlignment="1">
      <alignment/>
    </xf>
    <xf numFmtId="164" fontId="14" fillId="2" borderId="0" xfId="0" applyNumberFormat="1" applyFont="1" applyFill="1" applyAlignment="1">
      <alignment/>
    </xf>
    <xf numFmtId="164" fontId="14" fillId="0" borderId="0" xfId="0" applyFont="1" applyAlignment="1">
      <alignment/>
    </xf>
    <xf numFmtId="164" fontId="14" fillId="0" borderId="0" xfId="0" applyFont="1" applyAlignment="1">
      <alignment/>
    </xf>
    <xf numFmtId="165" fontId="11" fillId="6" borderId="0" xfId="0" applyNumberFormat="1" applyFont="1" applyFill="1" applyAlignment="1">
      <alignment/>
    </xf>
    <xf numFmtId="164" fontId="11" fillId="11" borderId="0" xfId="0" applyFont="1" applyFill="1" applyAlignment="1">
      <alignment/>
    </xf>
    <xf numFmtId="165" fontId="12" fillId="0" borderId="6" xfId="0" applyNumberFormat="1" applyFont="1" applyFill="1" applyBorder="1" applyAlignment="1">
      <alignment horizontal="center"/>
    </xf>
    <xf numFmtId="164" fontId="12" fillId="0" borderId="7" xfId="0" applyFont="1" applyFill="1" applyBorder="1" applyAlignment="1">
      <alignment/>
    </xf>
    <xf numFmtId="164" fontId="12" fillId="0" borderId="8" xfId="0" applyFont="1" applyFill="1" applyBorder="1" applyAlignment="1">
      <alignment/>
    </xf>
    <xf numFmtId="164" fontId="12" fillId="0" borderId="0" xfId="0" applyFont="1" applyFill="1" applyAlignment="1">
      <alignment/>
    </xf>
    <xf numFmtId="164" fontId="12" fillId="5" borderId="0" xfId="0" applyFont="1" applyFill="1" applyAlignment="1">
      <alignment/>
    </xf>
    <xf numFmtId="164" fontId="17" fillId="0" borderId="0" xfId="0" applyFont="1" applyFill="1" applyAlignment="1">
      <alignment horizontal="center"/>
    </xf>
    <xf numFmtId="165" fontId="18" fillId="0" borderId="1" xfId="0" applyNumberFormat="1" applyFont="1" applyFill="1" applyBorder="1" applyAlignment="1">
      <alignment/>
    </xf>
    <xf numFmtId="164" fontId="18" fillId="5" borderId="1" xfId="0" applyFont="1" applyFill="1" applyBorder="1" applyAlignment="1">
      <alignment/>
    </xf>
    <xf numFmtId="164" fontId="12" fillId="11" borderId="1" xfId="0" applyFont="1" applyFill="1" applyBorder="1" applyAlignment="1">
      <alignment/>
    </xf>
    <xf numFmtId="164" fontId="12" fillId="0" borderId="1" xfId="0" applyFont="1" applyFill="1" applyBorder="1" applyAlignment="1">
      <alignment/>
    </xf>
    <xf numFmtId="164" fontId="19" fillId="0" borderId="0" xfId="0" applyFont="1" applyFill="1" applyAlignment="1">
      <alignment/>
    </xf>
    <xf numFmtId="165" fontId="11" fillId="6" borderId="1" xfId="0" applyNumberFormat="1" applyFont="1" applyFill="1" applyBorder="1" applyAlignment="1">
      <alignment/>
    </xf>
    <xf numFmtId="164" fontId="11" fillId="6" borderId="1" xfId="0" applyFont="1" applyFill="1" applyBorder="1" applyAlignment="1">
      <alignment/>
    </xf>
    <xf numFmtId="164" fontId="11" fillId="11" borderId="1" xfId="0" applyFont="1" applyFill="1" applyBorder="1" applyAlignment="1">
      <alignment/>
    </xf>
    <xf numFmtId="164" fontId="11" fillId="0" borderId="1" xfId="0" applyFont="1" applyFill="1" applyBorder="1" applyAlignment="1">
      <alignment/>
    </xf>
    <xf numFmtId="164" fontId="20" fillId="0" borderId="0" xfId="0" applyFont="1" applyFill="1" applyAlignment="1">
      <alignment/>
    </xf>
    <xf numFmtId="164" fontId="21" fillId="0" borderId="0" xfId="0" applyFont="1" applyFill="1" applyAlignment="1">
      <alignment/>
    </xf>
    <xf numFmtId="164" fontId="22" fillId="0" borderId="0" xfId="0" applyFont="1" applyAlignment="1">
      <alignment/>
    </xf>
    <xf numFmtId="164" fontId="19" fillId="0" borderId="0" xfId="0" applyFont="1" applyAlignment="1">
      <alignment/>
    </xf>
    <xf numFmtId="164" fontId="3" fillId="5" borderId="0" xfId="0" applyFont="1" applyFill="1" applyAlignment="1">
      <alignment horizontal="left"/>
    </xf>
    <xf numFmtId="164" fontId="0" fillId="5" borderId="0" xfId="0" applyFont="1" applyFill="1" applyAlignment="1">
      <alignment horizontal="left"/>
    </xf>
    <xf numFmtId="164" fontId="0" fillId="5" borderId="0" xfId="0" applyFont="1" applyFill="1" applyAlignment="1">
      <alignment horizontal="right"/>
    </xf>
    <xf numFmtId="164" fontId="3" fillId="12" borderId="1" xfId="0" applyFont="1" applyFill="1" applyBorder="1" applyAlignment="1">
      <alignment/>
    </xf>
    <xf numFmtId="164" fontId="3" fillId="5" borderId="0" xfId="0" applyFont="1" applyFill="1" applyAlignment="1">
      <alignment horizontal="center"/>
    </xf>
    <xf numFmtId="164" fontId="6" fillId="0" borderId="0" xfId="0" applyFont="1" applyAlignment="1">
      <alignment/>
    </xf>
    <xf numFmtId="164" fontId="0" fillId="12" borderId="1" xfId="0" applyFont="1" applyFill="1" applyBorder="1" applyAlignment="1">
      <alignment/>
    </xf>
    <xf numFmtId="164" fontId="6" fillId="0" borderId="0" xfId="0" applyFont="1" applyFill="1" applyBorder="1" applyAlignment="1">
      <alignment/>
    </xf>
    <xf numFmtId="164" fontId="3" fillId="5" borderId="0" xfId="0" applyFont="1" applyFill="1" applyAlignment="1">
      <alignment/>
    </xf>
    <xf numFmtId="164" fontId="3" fillId="2" borderId="0" xfId="0" applyFont="1" applyFill="1" applyAlignment="1">
      <alignment horizontal="center"/>
    </xf>
    <xf numFmtId="164" fontId="0" fillId="5" borderId="0" xfId="0" applyFont="1" applyFill="1" applyAlignment="1">
      <alignment/>
    </xf>
    <xf numFmtId="164" fontId="0" fillId="13" borderId="0" xfId="0" applyFill="1" applyAlignment="1">
      <alignment/>
    </xf>
    <xf numFmtId="167" fontId="3" fillId="14" borderId="0" xfId="0" applyNumberFormat="1" applyFont="1" applyFill="1" applyAlignment="1">
      <alignment/>
    </xf>
    <xf numFmtId="167" fontId="0" fillId="2" borderId="0" xfId="0" applyNumberFormat="1" applyFont="1" applyFill="1" applyAlignment="1">
      <alignment/>
    </xf>
    <xf numFmtId="167" fontId="3" fillId="2" borderId="0" xfId="0" applyNumberFormat="1" applyFont="1" applyFill="1" applyAlignment="1">
      <alignment/>
    </xf>
    <xf numFmtId="167" fontId="0" fillId="0" borderId="0" xfId="0" applyNumberFormat="1" applyAlignment="1">
      <alignment/>
    </xf>
    <xf numFmtId="166" fontId="0" fillId="0" borderId="0" xfId="0" applyNumberFormat="1" applyAlignment="1">
      <alignment/>
    </xf>
    <xf numFmtId="164" fontId="3" fillId="0" borderId="0" xfId="0" applyFont="1" applyAlignment="1">
      <alignment horizontal="center"/>
    </xf>
    <xf numFmtId="167" fontId="3" fillId="2" borderId="0" xfId="0" applyNumberFormat="1" applyFont="1" applyFill="1" applyAlignment="1">
      <alignment horizontal="center"/>
    </xf>
    <xf numFmtId="166" fontId="3" fillId="2" borderId="0" xfId="0" applyNumberFormat="1" applyFont="1" applyFill="1" applyAlignment="1">
      <alignment horizontal="center"/>
    </xf>
    <xf numFmtId="167" fontId="0" fillId="2" borderId="0" xfId="0" applyNumberFormat="1" applyFill="1" applyAlignment="1">
      <alignment/>
    </xf>
    <xf numFmtId="166" fontId="0" fillId="2" borderId="0" xfId="0" applyNumberFormat="1" applyFill="1" applyAlignment="1">
      <alignment/>
    </xf>
    <xf numFmtId="164" fontId="0" fillId="0" borderId="0" xfId="0" applyNumberFormat="1" applyAlignment="1">
      <alignment/>
    </xf>
    <xf numFmtId="164" fontId="0" fillId="0" borderId="0" xfId="0" applyFill="1" applyAlignment="1">
      <alignment horizontal="center"/>
    </xf>
    <xf numFmtId="167" fontId="0" fillId="0" borderId="0" xfId="0" applyNumberFormat="1" applyFill="1" applyAlignment="1">
      <alignment horizontal="center"/>
    </xf>
    <xf numFmtId="164" fontId="3" fillId="0" borderId="0" xfId="0" applyFont="1" applyAlignment="1">
      <alignment/>
    </xf>
    <xf numFmtId="164" fontId="3" fillId="0" borderId="0" xfId="0" applyFont="1" applyFill="1" applyAlignment="1">
      <alignment horizontal="center"/>
    </xf>
    <xf numFmtId="164" fontId="3" fillId="2" borderId="0" xfId="0" applyFont="1" applyFill="1" applyAlignment="1">
      <alignment/>
    </xf>
    <xf numFmtId="164" fontId="3" fillId="6" borderId="0" xfId="0" applyFont="1" applyFill="1" applyAlignment="1">
      <alignment horizontal="center"/>
    </xf>
    <xf numFmtId="167" fontId="0" fillId="2" borderId="0" xfId="0" applyNumberFormat="1" applyFill="1" applyAlignment="1">
      <alignment horizontal="center"/>
    </xf>
    <xf numFmtId="168" fontId="0" fillId="2" borderId="0" xfId="0" applyNumberFormat="1" applyFont="1" applyFill="1" applyAlignment="1">
      <alignment/>
    </xf>
    <xf numFmtId="164" fontId="0" fillId="6" borderId="0" xfId="0" applyFill="1" applyAlignment="1">
      <alignment horizontal="center"/>
    </xf>
    <xf numFmtId="164" fontId="3" fillId="0" borderId="0" xfId="0" applyFont="1" applyFill="1" applyAlignment="1">
      <alignment horizontal="right"/>
    </xf>
    <xf numFmtId="164" fontId="3" fillId="12" borderId="0" xfId="0" applyFont="1" applyFill="1" applyAlignment="1">
      <alignment/>
    </xf>
    <xf numFmtId="164" fontId="3" fillId="7" borderId="0" xfId="0" applyFont="1" applyFill="1" applyAlignment="1">
      <alignment/>
    </xf>
    <xf numFmtId="164" fontId="3" fillId="15" borderId="0" xfId="0" applyFont="1" applyFill="1" applyAlignment="1">
      <alignment horizontal="right"/>
    </xf>
    <xf numFmtId="164" fontId="3" fillId="15" borderId="0" xfId="0" applyFont="1" applyFill="1" applyAlignment="1">
      <alignment horizontal="center"/>
    </xf>
    <xf numFmtId="167" fontId="3" fillId="0" borderId="0" xfId="0" applyNumberFormat="1" applyFont="1" applyFill="1" applyAlignment="1">
      <alignment horizontal="center"/>
    </xf>
    <xf numFmtId="164" fontId="3" fillId="7" borderId="0" xfId="0" applyFont="1" applyFill="1" applyAlignment="1">
      <alignment horizontal="right"/>
    </xf>
    <xf numFmtId="164" fontId="3" fillId="7" borderId="0" xfId="0" applyFont="1" applyFill="1" applyAlignment="1">
      <alignment horizontal="center"/>
    </xf>
    <xf numFmtId="164" fontId="3" fillId="2" borderId="0" xfId="0" applyFont="1" applyFill="1" applyAlignment="1">
      <alignment horizontal="right"/>
    </xf>
    <xf numFmtId="164" fontId="0" fillId="2" borderId="0" xfId="0" applyFill="1" applyAlignment="1">
      <alignment horizontal="center"/>
    </xf>
    <xf numFmtId="167" fontId="0" fillId="0" borderId="0" xfId="0" applyNumberFormat="1" applyFill="1" applyAlignment="1">
      <alignment/>
    </xf>
    <xf numFmtId="168" fontId="0" fillId="0" borderId="0" xfId="0" applyNumberFormat="1" applyAlignment="1">
      <alignment/>
    </xf>
    <xf numFmtId="168" fontId="3" fillId="2" borderId="0" xfId="0" applyNumberFormat="1" applyFont="1" applyFill="1" applyAlignment="1">
      <alignment horizontal="center"/>
    </xf>
    <xf numFmtId="164" fontId="3" fillId="6" borderId="0" xfId="0" applyFont="1" applyFill="1" applyAlignment="1">
      <alignment/>
    </xf>
    <xf numFmtId="168" fontId="3" fillId="2" borderId="0" xfId="0" applyNumberFormat="1" applyFont="1" applyFill="1" applyAlignment="1">
      <alignment/>
    </xf>
    <xf numFmtId="164" fontId="3" fillId="0" borderId="0" xfId="0" applyFont="1" applyAlignment="1">
      <alignment horizontal="right"/>
    </xf>
    <xf numFmtId="164" fontId="3" fillId="8" borderId="0" xfId="0" applyFont="1" applyFill="1" applyAlignment="1">
      <alignment horizontal="center"/>
    </xf>
    <xf numFmtId="168" fontId="3" fillId="0" borderId="0" xfId="0" applyNumberFormat="1" applyFont="1" applyAlignment="1">
      <alignment/>
    </xf>
    <xf numFmtId="169" fontId="0" fillId="0" borderId="0" xfId="0" applyNumberFormat="1" applyAlignment="1">
      <alignment/>
    </xf>
    <xf numFmtId="169" fontId="0" fillId="2" borderId="0" xfId="0" applyNumberFormat="1" applyFont="1" applyFill="1" applyAlignment="1">
      <alignment/>
    </xf>
    <xf numFmtId="164" fontId="0" fillId="16" borderId="0" xfId="0" applyFont="1" applyFill="1" applyAlignment="1">
      <alignment/>
    </xf>
    <xf numFmtId="164" fontId="3" fillId="0" borderId="0" xfId="0" applyFont="1" applyAlignment="1">
      <alignment horizontal="center" wrapText="1"/>
    </xf>
    <xf numFmtId="164" fontId="3" fillId="0" borderId="0" xfId="0" applyFont="1" applyBorder="1" applyAlignment="1">
      <alignment horizontal="center" wrapText="1"/>
    </xf>
    <xf numFmtId="164" fontId="0" fillId="0" borderId="0" xfId="0" applyFont="1" applyAlignment="1">
      <alignment wrapText="1"/>
    </xf>
    <xf numFmtId="170" fontId="0" fillId="0" borderId="0" xfId="0" applyNumberFormat="1" applyFont="1" applyAlignment="1">
      <alignment wrapText="1"/>
    </xf>
    <xf numFmtId="164" fontId="3" fillId="0" borderId="0" xfId="0" applyFont="1" applyAlignment="1">
      <alignment wrapText="1"/>
    </xf>
    <xf numFmtId="164" fontId="3" fillId="0" borderId="0" xfId="0" applyFont="1" applyBorder="1" applyAlignment="1">
      <alignment horizontal="center"/>
    </xf>
    <xf numFmtId="164" fontId="0" fillId="0" borderId="0" xfId="0" applyFont="1" applyAlignment="1">
      <alignment horizontal="center"/>
    </xf>
    <xf numFmtId="164" fontId="0" fillId="0" borderId="0" xfId="0" applyFont="1" applyAlignment="1">
      <alignment horizontal="center" wrapText="1"/>
    </xf>
    <xf numFmtId="165" fontId="24" fillId="10" borderId="0" xfId="0" applyNumberFormat="1" applyFont="1" applyFill="1" applyAlignment="1">
      <alignment horizontal="center"/>
    </xf>
    <xf numFmtId="165" fontId="25" fillId="5" borderId="0" xfId="0" applyNumberFormat="1" applyFont="1" applyFill="1" applyAlignment="1">
      <alignment/>
    </xf>
    <xf numFmtId="167" fontId="26" fillId="2" borderId="0" xfId="0" applyNumberFormat="1" applyFont="1" applyFill="1" applyAlignment="1">
      <alignment horizontal="center"/>
    </xf>
    <xf numFmtId="164" fontId="24" fillId="0" borderId="0" xfId="0" applyFont="1" applyAlignment="1">
      <alignment/>
    </xf>
    <xf numFmtId="164" fontId="24" fillId="2" borderId="0" xfId="0" applyFont="1" applyFill="1" applyAlignment="1">
      <alignment/>
    </xf>
    <xf numFmtId="164" fontId="3" fillId="12" borderId="0" xfId="0" applyFont="1" applyFill="1" applyAlignment="1">
      <alignment horizontal="right"/>
    </xf>
    <xf numFmtId="164" fontId="0" fillId="12" borderId="0" xfId="0" applyFill="1" applyAlignment="1">
      <alignment/>
    </xf>
    <xf numFmtId="164" fontId="27" fillId="12" borderId="0" xfId="0" applyFont="1" applyFill="1" applyAlignment="1">
      <alignment horizontal="right"/>
    </xf>
    <xf numFmtId="164" fontId="27" fillId="12" borderId="0" xfId="0" applyFont="1" applyFill="1" applyAlignment="1">
      <alignment/>
    </xf>
    <xf numFmtId="167" fontId="27" fillId="0" borderId="0" xfId="0" applyNumberFormat="1" applyFont="1" applyFill="1" applyAlignment="1">
      <alignment/>
    </xf>
    <xf numFmtId="167" fontId="3" fillId="0" borderId="0" xfId="0" applyNumberFormat="1" applyFont="1" applyFill="1" applyAlignment="1">
      <alignment/>
    </xf>
    <xf numFmtId="164" fontId="0" fillId="2" borderId="0" xfId="0" applyFill="1" applyAlignment="1">
      <alignment horizontal="right"/>
    </xf>
    <xf numFmtId="167" fontId="0" fillId="0" borderId="0" xfId="0" applyNumberFormat="1" applyFill="1" applyAlignment="1">
      <alignment horizontal="right"/>
    </xf>
    <xf numFmtId="164" fontId="0" fillId="5" borderId="0" xfId="0" applyFont="1" applyFill="1" applyAlignment="1">
      <alignment horizontal="center"/>
    </xf>
    <xf numFmtId="167" fontId="0" fillId="0" borderId="0" xfId="0" applyNumberFormat="1" applyFont="1" applyFill="1" applyAlignment="1">
      <alignment horizontal="center"/>
    </xf>
    <xf numFmtId="166" fontId="3" fillId="2" borderId="0" xfId="0" applyNumberFormat="1" applyFont="1" applyFill="1" applyAlignment="1">
      <alignment/>
    </xf>
    <xf numFmtId="164" fontId="0" fillId="0" borderId="0" xfId="0" applyFont="1" applyAlignment="1">
      <alignment/>
    </xf>
    <xf numFmtId="164" fontId="0" fillId="5" borderId="0" xfId="0" applyFill="1" applyAlignment="1">
      <alignment horizontal="center"/>
    </xf>
    <xf numFmtId="164" fontId="3" fillId="12" borderId="0" xfId="0" applyFont="1" applyFill="1" applyAlignment="1">
      <alignment horizontal="center"/>
    </xf>
    <xf numFmtId="164" fontId="28" fillId="17" borderId="0" xfId="0" applyFont="1" applyFill="1" applyAlignment="1">
      <alignment horizontal="center" wrapText="1"/>
    </xf>
    <xf numFmtId="164" fontId="0" fillId="18" borderId="0" xfId="0" applyFont="1" applyFill="1" applyAlignment="1">
      <alignment horizontal="center" wrapText="1"/>
    </xf>
    <xf numFmtId="164" fontId="3" fillId="8" borderId="0" xfId="0" applyFont="1" applyFill="1" applyAlignment="1">
      <alignment horizontal="center" wrapText="1"/>
    </xf>
    <xf numFmtId="164" fontId="0" fillId="8" borderId="0" xfId="0" applyFont="1" applyFill="1" applyAlignment="1">
      <alignment horizontal="center" wrapText="1"/>
    </xf>
    <xf numFmtId="164" fontId="28" fillId="19" borderId="0" xfId="0" applyFont="1" applyFill="1" applyAlignment="1">
      <alignment horizontal="center" wrapText="1"/>
    </xf>
    <xf numFmtId="164" fontId="0" fillId="19" borderId="0" xfId="0" applyFont="1" applyFill="1" applyAlignment="1">
      <alignment horizontal="center" wrapText="1"/>
    </xf>
    <xf numFmtId="164" fontId="29" fillId="2" borderId="0" xfId="0" applyFont="1" applyFill="1" applyBorder="1" applyAlignment="1">
      <alignment horizontal="center"/>
    </xf>
    <xf numFmtId="164" fontId="30" fillId="0" borderId="0" xfId="0" applyFont="1" applyAlignment="1">
      <alignment horizontal="center" vertical="center"/>
    </xf>
    <xf numFmtId="164" fontId="30" fillId="0" borderId="0" xfId="0" applyFont="1" applyAlignment="1">
      <alignment horizontal="center" vertical="center" wrapText="1"/>
    </xf>
    <xf numFmtId="164" fontId="3" fillId="0" borderId="0" xfId="0" applyFont="1" applyAlignment="1">
      <alignment horizontal="center" vertical="center" wrapText="1"/>
    </xf>
    <xf numFmtId="164" fontId="31" fillId="0" borderId="0" xfId="0" applyFont="1" applyAlignment="1">
      <alignment horizontal="center" vertical="center" wrapText="1"/>
    </xf>
    <xf numFmtId="164" fontId="31" fillId="0" borderId="0" xfId="0" applyFont="1" applyAlignment="1">
      <alignment horizontal="center" vertical="center"/>
    </xf>
    <xf numFmtId="164" fontId="0" fillId="0" borderId="0" xfId="0" applyAlignment="1">
      <alignment horizontal="center" vertical="center" wrapText="1"/>
    </xf>
    <xf numFmtId="164" fontId="32" fillId="0" borderId="0" xfId="0" applyFont="1" applyAlignment="1">
      <alignment horizontal="center" vertical="center" wrapText="1"/>
    </xf>
    <xf numFmtId="164" fontId="11" fillId="5" borderId="0" xfId="0" applyFont="1" applyFill="1" applyAlignment="1">
      <alignment/>
    </xf>
    <xf numFmtId="164" fontId="11" fillId="5" borderId="0" xfId="0" applyFont="1" applyFill="1" applyBorder="1" applyAlignment="1">
      <alignment horizontal="center"/>
    </xf>
    <xf numFmtId="164" fontId="11" fillId="5" borderId="0" xfId="0" applyFont="1" applyFill="1" applyAlignment="1">
      <alignment/>
    </xf>
    <xf numFmtId="164" fontId="11" fillId="5" borderId="0" xfId="0" applyFont="1" applyFill="1" applyAlignment="1">
      <alignment horizontal="left"/>
    </xf>
    <xf numFmtId="164" fontId="11" fillId="5" borderId="0" xfId="0" applyFont="1" applyFill="1" applyAlignment="1">
      <alignment horizontal="center"/>
    </xf>
    <xf numFmtId="164" fontId="33" fillId="5" borderId="0" xfId="0" applyFont="1" applyFill="1" applyAlignment="1">
      <alignment horizontal="center"/>
    </xf>
    <xf numFmtId="167" fontId="12" fillId="5" borderId="0" xfId="0" applyNumberFormat="1" applyFont="1" applyFill="1" applyAlignment="1">
      <alignment/>
    </xf>
    <xf numFmtId="164" fontId="34" fillId="5" borderId="0" xfId="0" applyFont="1" applyFill="1" applyAlignment="1">
      <alignment/>
    </xf>
    <xf numFmtId="164" fontId="35" fillId="12" borderId="0" xfId="0" applyFont="1" applyFill="1" applyAlignment="1">
      <alignment/>
    </xf>
    <xf numFmtId="164" fontId="11" fillId="5" borderId="6" xfId="0" applyFont="1" applyFill="1" applyBorder="1" applyAlignment="1">
      <alignment/>
    </xf>
    <xf numFmtId="164" fontId="11" fillId="5" borderId="7" xfId="0" applyFont="1" applyFill="1" applyBorder="1" applyAlignment="1">
      <alignment/>
    </xf>
    <xf numFmtId="164" fontId="11" fillId="5" borderId="8" xfId="0" applyFont="1" applyFill="1" applyBorder="1" applyAlignment="1">
      <alignment/>
    </xf>
    <xf numFmtId="164" fontId="11" fillId="5" borderId="9" xfId="0" applyFont="1" applyFill="1" applyBorder="1" applyAlignment="1">
      <alignment/>
    </xf>
    <xf numFmtId="164" fontId="11" fillId="5" borderId="1" xfId="0" applyFont="1" applyFill="1" applyBorder="1" applyAlignment="1">
      <alignment/>
    </xf>
    <xf numFmtId="164" fontId="11" fillId="5" borderId="10" xfId="0" applyFont="1" applyFill="1" applyBorder="1" applyAlignment="1">
      <alignment/>
    </xf>
    <xf numFmtId="164" fontId="11" fillId="5" borderId="11" xfId="0" applyFont="1" applyFill="1" applyBorder="1" applyAlignment="1">
      <alignment/>
    </xf>
    <xf numFmtId="164" fontId="11" fillId="5" borderId="12" xfId="0" applyFont="1" applyFill="1" applyBorder="1" applyAlignment="1">
      <alignment/>
    </xf>
    <xf numFmtId="164" fontId="11" fillId="5" borderId="13"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Untitled1" xfId="20"/>
    <cellStyle name="Untitled2" xfId="21"/>
    <cellStyle name="Untitled3" xfId="22"/>
  </cellStyles>
  <dxfs count="4">
    <dxf>
      <fill>
        <patternFill patternType="solid">
          <fgColor rgb="FF00AE00"/>
          <bgColor rgb="FF00FF00"/>
        </patternFill>
      </fill>
      <border/>
    </dxf>
    <dxf>
      <fill>
        <patternFill patternType="solid">
          <fgColor rgb="FFFF3333"/>
          <bgColor rgb="FFFF420E"/>
        </patternFill>
      </fill>
      <border/>
    </dxf>
    <dxf>
      <fill>
        <patternFill patternType="none">
          <fgColor indexed="64"/>
          <bgColor indexed="65"/>
        </patternFill>
      </fill>
      <border/>
    </dxf>
    <dxf>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6699FF"/>
      <rgbColor rgb="00FF3333"/>
      <rgbColor rgb="00FFFFCC"/>
      <rgbColor rgb="00CCFFFF"/>
      <rgbColor rgb="00660066"/>
      <rgbColor rgb="00B3B3B3"/>
      <rgbColor rgb="000066CC"/>
      <rgbColor rgb="00CCCCFF"/>
      <rgbColor rgb="00000080"/>
      <rgbColor rgb="00FF00FF"/>
      <rgbColor rgb="00FFFF6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B3B300"/>
      <rgbColor rgb="00FF950E"/>
      <rgbColor rgb="00FF6600"/>
      <rgbColor rgb="00666699"/>
      <rgbColor rgb="00969696"/>
      <rgbColor rgb="00003366"/>
      <rgbColor rgb="00339966"/>
      <rgbColor rgb="00003300"/>
      <rgbColor rgb="00333300"/>
      <rgbColor rgb="00FF420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Current Loss</a:t>
            </a:r>
          </a:p>
        </c:rich>
      </c:tx>
      <c:layout/>
      <c:spPr>
        <a:noFill/>
        <a:ln>
          <a:noFill/>
        </a:ln>
      </c:spPr>
    </c:title>
    <c:plotArea>
      <c:layout/>
      <c:lineChart>
        <c:grouping val="standard"/>
        <c:varyColors val="0"/>
        <c:ser>
          <c:idx val="0"/>
          <c:order val="0"/>
          <c:tx>
            <c:strRef>
              <c:f>'Weigh In'!$D$1:$D$1</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'Weigh In'!$A$2:$A$250</c:f>
              <c:strCache/>
            </c:strRef>
          </c:cat>
          <c:val>
            <c:numRef>
              <c:f>'Weigh In'!$D$2:$D$250</c:f>
              <c:numCache/>
            </c:numRef>
          </c:val>
          <c:smooth val="0"/>
        </c:ser>
        <c:marker val="1"/>
        <c:axId val="31219983"/>
        <c:axId val="12544392"/>
      </c:lineChart>
      <c:catAx>
        <c:axId val="31219983"/>
        <c:scaling>
          <c:orientation val="minMax"/>
        </c:scaling>
        <c:axPos val="b"/>
        <c:delete val="0"/>
        <c:numFmt formatCode="General" sourceLinked="1"/>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12544392"/>
        <c:crossesAt val="0"/>
        <c:auto val="1"/>
        <c:lblOffset val="100"/>
        <c:noMultiLvlLbl val="0"/>
      </c:catAx>
      <c:valAx>
        <c:axId val="12544392"/>
        <c:scaling>
          <c:orientation val="minMax"/>
        </c:scaling>
        <c:axPos val="l"/>
        <c:majorGridlines/>
        <c:delete val="0"/>
        <c:numFmt formatCode="General" sourceLinked="1"/>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31219983"/>
        <c:crossesAt val="1"/>
        <c:crossBetween val="midCat"/>
        <c:dispUnits/>
      </c:valAx>
      <c:spPr>
        <a:solidFill>
          <a:srgbClr val="C0C0C0"/>
        </a:solidFill>
        <a:ln w="12700">
          <a:solidFill>
            <a:srgbClr val="808080"/>
          </a:solidFill>
        </a:ln>
      </c:spPr>
    </c:plotArea>
    <c:legend>
      <c:legendPos val="t"/>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20</xdr:row>
      <xdr:rowOff>133350</xdr:rowOff>
    </xdr:from>
    <xdr:to>
      <xdr:col>15</xdr:col>
      <xdr:colOff>19050</xdr:colOff>
      <xdr:row>41</xdr:row>
      <xdr:rowOff>76200</xdr:rowOff>
    </xdr:to>
    <xdr:graphicFrame>
      <xdr:nvGraphicFramePr>
        <xdr:cNvPr id="1" name="Chart 1"/>
        <xdr:cNvGraphicFramePr/>
      </xdr:nvGraphicFramePr>
      <xdr:xfrm>
        <a:off x="4410075" y="3371850"/>
        <a:ext cx="7629525" cy="3343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0"/>
  <sheetViews>
    <sheetView tabSelected="1" zoomScale="123" zoomScaleNormal="123" workbookViewId="0" topLeftCell="A1">
      <selection activeCell="L12" sqref="L12"/>
    </sheetView>
  </sheetViews>
  <sheetFormatPr defaultColWidth="9.140625" defaultRowHeight="12.75"/>
  <cols>
    <col min="1" max="1" width="10.7109375" style="0" customWidth="1"/>
    <col min="2" max="2" width="9.57421875" style="0" customWidth="1"/>
    <col min="3" max="3" width="15.00390625" style="0" customWidth="1"/>
    <col min="6" max="6" width="28.28125" style="0" customWidth="1"/>
    <col min="7" max="7" width="11.28125" style="0" customWidth="1"/>
  </cols>
  <sheetData>
    <row r="1" spans="1:8" ht="17.25">
      <c r="A1" s="1" t="s">
        <v>0</v>
      </c>
      <c r="B1" s="1"/>
      <c r="C1" s="1"/>
      <c r="D1" s="1"/>
      <c r="E1" s="1"/>
      <c r="F1" s="1"/>
      <c r="G1" s="1"/>
      <c r="H1" s="1"/>
    </row>
    <row r="2" spans="1:8" ht="12.75">
      <c r="A2" s="2" t="s">
        <v>1</v>
      </c>
      <c r="B2" s="3"/>
      <c r="C2" s="3"/>
      <c r="D2" s="3"/>
      <c r="E2" s="3"/>
      <c r="F2" s="3"/>
      <c r="G2" s="3"/>
      <c r="H2" s="3"/>
    </row>
    <row r="3" spans="1:8" ht="12.75">
      <c r="A3" s="4" t="s">
        <v>2</v>
      </c>
      <c r="B3" s="4"/>
      <c r="C3" s="4"/>
      <c r="D3" s="4"/>
      <c r="E3" s="4"/>
      <c r="F3" s="4"/>
      <c r="G3" s="4"/>
      <c r="H3" s="4"/>
    </row>
    <row r="4" spans="1:8" ht="12.75">
      <c r="A4" s="4" t="s">
        <v>3</v>
      </c>
      <c r="B4" s="4"/>
      <c r="C4" s="4"/>
      <c r="D4" s="4"/>
      <c r="E4" s="4"/>
      <c r="F4" s="4"/>
      <c r="G4" s="4"/>
      <c r="H4" s="4"/>
    </row>
    <row r="5" spans="1:8" ht="12.75">
      <c r="A5" s="4" t="s">
        <v>4</v>
      </c>
      <c r="B5" s="4"/>
      <c r="C5" s="4"/>
      <c r="D5" s="4"/>
      <c r="E5" s="4"/>
      <c r="F5" s="4"/>
      <c r="G5" s="4"/>
      <c r="H5" s="4"/>
    </row>
    <row r="6" spans="1:8" ht="12.75">
      <c r="A6" s="4" t="s">
        <v>5</v>
      </c>
      <c r="B6" s="4"/>
      <c r="C6" s="4"/>
      <c r="D6" s="4"/>
      <c r="E6" s="4"/>
      <c r="F6" s="4"/>
      <c r="G6" s="4"/>
      <c r="H6" s="4"/>
    </row>
    <row r="7" spans="1:8" ht="12.75">
      <c r="A7" s="2"/>
      <c r="B7" s="2"/>
      <c r="C7" s="2"/>
      <c r="D7" s="2"/>
      <c r="E7" s="2"/>
      <c r="F7" s="2"/>
      <c r="G7" s="2"/>
      <c r="H7" s="2"/>
    </row>
    <row r="8" spans="1:9" ht="12.75">
      <c r="A8" s="5"/>
      <c r="B8" s="5"/>
      <c r="C8" s="5"/>
      <c r="D8" s="5"/>
      <c r="E8" s="5"/>
      <c r="F8" s="5"/>
      <c r="G8" s="5"/>
      <c r="H8" s="5"/>
      <c r="I8" s="5"/>
    </row>
    <row r="9" spans="1:9" ht="12.75">
      <c r="A9" s="6"/>
      <c r="B9" s="6"/>
      <c r="C9" s="7" t="s">
        <v>6</v>
      </c>
      <c r="D9" s="8">
        <v>40544</v>
      </c>
      <c r="E9" s="5"/>
      <c r="F9" s="9" t="s">
        <v>7</v>
      </c>
      <c r="G9" s="5"/>
      <c r="H9" s="5"/>
      <c r="I9" s="5"/>
    </row>
    <row r="10" spans="1:9" ht="12.75">
      <c r="A10" s="6"/>
      <c r="B10" s="6"/>
      <c r="C10" s="7" t="s">
        <v>8</v>
      </c>
      <c r="D10" s="10"/>
      <c r="E10" s="5"/>
      <c r="H10" s="5"/>
      <c r="I10" s="5"/>
    </row>
    <row r="11" spans="1:9" ht="12.75">
      <c r="A11" s="6"/>
      <c r="B11" s="6"/>
      <c r="C11" s="7" t="s">
        <v>9</v>
      </c>
      <c r="D11" s="11">
        <f>D10-D15</f>
        <v>0</v>
      </c>
      <c r="E11" s="5"/>
      <c r="F11" s="12" t="s">
        <v>10</v>
      </c>
      <c r="G11" s="13" t="s">
        <v>11</v>
      </c>
      <c r="H11" s="5"/>
      <c r="I11" s="5"/>
    </row>
    <row r="12" spans="1:9" ht="12.75">
      <c r="A12" s="6"/>
      <c r="B12" s="6"/>
      <c r="C12" s="7" t="s">
        <v>12</v>
      </c>
      <c r="D12" s="14">
        <f>MAX(SUM(D20:D25),29)</f>
        <v>29</v>
      </c>
      <c r="E12" s="5"/>
      <c r="F12" s="15" t="s">
        <v>13</v>
      </c>
      <c r="G12" s="16">
        <v>0</v>
      </c>
      <c r="H12" s="5"/>
      <c r="I12" s="5"/>
    </row>
    <row r="13" spans="1:9" ht="12.75">
      <c r="A13" s="5"/>
      <c r="B13" s="5"/>
      <c r="C13" s="5"/>
      <c r="E13" s="5"/>
      <c r="F13" s="15" t="s">
        <v>14</v>
      </c>
      <c r="G13" s="16">
        <v>2</v>
      </c>
      <c r="H13" s="5"/>
      <c r="I13" s="5"/>
    </row>
    <row r="14" spans="1:9" ht="12.75">
      <c r="A14" s="5"/>
      <c r="B14" s="5"/>
      <c r="C14" s="5"/>
      <c r="D14" s="5"/>
      <c r="E14" s="5"/>
      <c r="F14" s="15" t="s">
        <v>15</v>
      </c>
      <c r="G14" s="16">
        <v>4</v>
      </c>
      <c r="H14" s="5"/>
      <c r="I14" s="5"/>
    </row>
    <row r="15" spans="1:9" ht="12.75">
      <c r="A15" s="17"/>
      <c r="B15" s="18" t="s">
        <v>16</v>
      </c>
      <c r="C15" s="19">
        <f>MAX('Weigh In'!A2:A5000)</f>
        <v>40544</v>
      </c>
      <c r="D15" s="20">
        <f>VLOOKUP(C15,'Weigh In'!A2:B5000,2,FALSE)</f>
        <v>0</v>
      </c>
      <c r="E15" s="5"/>
      <c r="F15" s="15" t="s">
        <v>17</v>
      </c>
      <c r="G15" s="16">
        <v>6</v>
      </c>
      <c r="H15" s="5"/>
      <c r="I15" s="5"/>
    </row>
    <row r="16" spans="1:9" ht="12.75">
      <c r="A16" s="17"/>
      <c r="B16" s="18"/>
      <c r="C16" s="21"/>
      <c r="D16" s="17"/>
      <c r="E16" s="5"/>
      <c r="H16" s="5"/>
      <c r="I16" s="5"/>
    </row>
    <row r="17" spans="1:9" ht="12.75">
      <c r="A17" s="22"/>
      <c r="B17" s="23"/>
      <c r="C17" s="24" t="s">
        <v>18</v>
      </c>
      <c r="D17" s="25">
        <v>0</v>
      </c>
      <c r="E17" s="5"/>
      <c r="H17" s="5"/>
      <c r="I17" s="5"/>
    </row>
    <row r="18" spans="1:9" ht="12.75">
      <c r="A18" s="22"/>
      <c r="B18" s="23"/>
      <c r="C18" s="24" t="s">
        <v>19</v>
      </c>
      <c r="D18" s="9">
        <v>0</v>
      </c>
      <c r="E18" s="5"/>
      <c r="F18" s="26" t="s">
        <v>20</v>
      </c>
      <c r="G18" t="s">
        <v>21</v>
      </c>
      <c r="H18" s="5"/>
      <c r="I18" s="5"/>
    </row>
    <row r="19" spans="1:9" ht="12.75">
      <c r="A19" s="22"/>
      <c r="B19" s="27"/>
      <c r="C19" s="28" t="s">
        <v>22</v>
      </c>
      <c r="D19" s="9">
        <v>0</v>
      </c>
      <c r="E19" s="5"/>
      <c r="F19" s="29" t="s">
        <v>23</v>
      </c>
      <c r="G19" t="s">
        <v>24</v>
      </c>
      <c r="H19" s="5"/>
      <c r="I19" s="5"/>
    </row>
    <row r="20" spans="1:9" ht="12.75">
      <c r="A20" s="22"/>
      <c r="B20" s="27"/>
      <c r="C20" s="28" t="s">
        <v>25</v>
      </c>
      <c r="D20" s="9">
        <v>0</v>
      </c>
      <c r="E20" s="5"/>
      <c r="H20" s="5"/>
      <c r="I20" s="5"/>
    </row>
    <row r="21" spans="1:9" ht="12.75">
      <c r="A21" s="23"/>
      <c r="B21" s="23"/>
      <c r="C21" s="24" t="s">
        <v>26</v>
      </c>
      <c r="D21" s="9">
        <v>0</v>
      </c>
      <c r="E21" s="5"/>
      <c r="F21" s="9" t="s">
        <v>7</v>
      </c>
      <c r="H21" s="5"/>
      <c r="I21" s="5"/>
    </row>
    <row r="22" spans="1:9" ht="12.75">
      <c r="A22" s="5"/>
      <c r="B22" s="17" t="s">
        <v>27</v>
      </c>
      <c r="C22" s="17"/>
      <c r="D22" s="20">
        <f>INT(D15/7.75)</f>
        <v>0</v>
      </c>
      <c r="E22" s="5"/>
      <c r="H22" s="5"/>
      <c r="I22" s="5"/>
    </row>
    <row r="23" spans="1:9" ht="12.75">
      <c r="A23" s="5"/>
      <c r="B23" s="17" t="s">
        <v>28</v>
      </c>
      <c r="C23" s="17"/>
      <c r="D23" s="20">
        <f>IF(D17="f",3,IF(D17="m",12,0))</f>
        <v>0</v>
      </c>
      <c r="E23" s="5"/>
      <c r="H23" s="5"/>
      <c r="I23" s="5"/>
    </row>
    <row r="24" spans="1:9" ht="12.75">
      <c r="A24" s="5"/>
      <c r="B24" s="17" t="s">
        <v>29</v>
      </c>
      <c r="C24" s="17"/>
      <c r="D24" s="20" t="str">
        <f>IF(D18&lt;17,E24,IF(D18&lt;27,8,IF(D18&lt;38,5,IF(D18&lt;48,3,IF(D18&lt;59,1,0)))))</f>
        <v>Too young</v>
      </c>
      <c r="E24" s="30" t="s">
        <v>30</v>
      </c>
      <c r="H24" s="5"/>
      <c r="I24" s="5"/>
    </row>
    <row r="25" spans="1:8" ht="12.75">
      <c r="A25" s="5"/>
      <c r="B25" s="17" t="s">
        <v>31</v>
      </c>
      <c r="C25" s="17"/>
      <c r="D25" s="20">
        <f>IF(D19&lt;61,0,IF(D19&lt;71,1,2))</f>
        <v>0</v>
      </c>
      <c r="E25" s="5"/>
      <c r="F25" s="9" t="s">
        <v>7</v>
      </c>
      <c r="G25" s="5"/>
      <c r="H25" s="5"/>
    </row>
    <row r="26" spans="1:8" ht="12.75">
      <c r="A26" s="5"/>
      <c r="B26" s="31"/>
      <c r="C26" s="5"/>
      <c r="D26" s="5"/>
      <c r="E26" s="5"/>
      <c r="F26" s="5"/>
      <c r="G26" s="5"/>
      <c r="H26" s="5"/>
    </row>
    <row r="27" spans="1:8" ht="12.75">
      <c r="A27" s="5"/>
      <c r="B27" s="5"/>
      <c r="C27" s="5"/>
      <c r="D27" s="5"/>
      <c r="E27" s="5"/>
      <c r="F27" s="5"/>
      <c r="G27" s="5"/>
      <c r="H27" s="5"/>
    </row>
    <row r="28" spans="1:8" ht="12.75">
      <c r="A28" s="5"/>
      <c r="B28" s="32" t="s">
        <v>32</v>
      </c>
      <c r="C28" s="5"/>
      <c r="D28" s="5"/>
      <c r="E28" s="5"/>
      <c r="F28" s="5"/>
      <c r="G28" s="5"/>
      <c r="H28" s="5"/>
    </row>
    <row r="29" spans="1:8" ht="12.75">
      <c r="A29" s="5"/>
      <c r="B29" s="5" t="s">
        <v>33</v>
      </c>
      <c r="C29" s="5"/>
      <c r="D29" s="5"/>
      <c r="E29" s="5"/>
      <c r="F29" s="5"/>
      <c r="G29" s="5"/>
      <c r="H29" s="5"/>
    </row>
    <row r="30" spans="1:8" ht="12.75">
      <c r="A30" s="5"/>
      <c r="B30" s="5" t="s">
        <v>34</v>
      </c>
      <c r="C30" s="5"/>
      <c r="D30" s="5"/>
      <c r="E30" s="5"/>
      <c r="F30" s="5"/>
      <c r="G30" s="5"/>
      <c r="H30" s="5"/>
    </row>
  </sheetData>
  <sheetProtection selectLockedCells="1" selectUnlockedCells="1"/>
  <mergeCells count="5">
    <mergeCell ref="A1:H1"/>
    <mergeCell ref="A3:H3"/>
    <mergeCell ref="A4:H4"/>
    <mergeCell ref="A5:H5"/>
    <mergeCell ref="A6:H6"/>
  </mergeCells>
  <printOptions/>
  <pageMargins left="0.7479166666666667" right="0.7479166666666667" top="0.9840277777777777" bottom="0.9840277777777777"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H358"/>
  <sheetViews>
    <sheetView zoomScale="123" zoomScaleNormal="123" workbookViewId="0" topLeftCell="A1">
      <selection activeCell="C8" sqref="C8"/>
    </sheetView>
  </sheetViews>
  <sheetFormatPr defaultColWidth="16.00390625" defaultRowHeight="12.75"/>
  <cols>
    <col min="1" max="1" width="22.28125" style="0" customWidth="1"/>
    <col min="2" max="2" width="16.140625" style="0" customWidth="1"/>
    <col min="3" max="3" width="13.421875" style="0" customWidth="1"/>
    <col min="4" max="16384" width="16.140625" style="0" customWidth="1"/>
  </cols>
  <sheetData>
    <row r="1" spans="1:7" ht="12.75">
      <c r="A1" s="144" t="s">
        <v>1081</v>
      </c>
      <c r="B1" s="144"/>
      <c r="G1" s="144"/>
    </row>
    <row r="2" spans="1:7" ht="12.75" customHeight="1">
      <c r="A2" s="144" t="s">
        <v>1082</v>
      </c>
      <c r="B2" s="145" t="s">
        <v>1083</v>
      </c>
      <c r="C2" s="145"/>
      <c r="D2" s="145"/>
      <c r="E2" s="145"/>
      <c r="F2" s="145"/>
      <c r="G2" s="144" t="s">
        <v>1084</v>
      </c>
    </row>
    <row r="3" spans="1:7" ht="12.75">
      <c r="A3" s="144" t="s">
        <v>1085</v>
      </c>
      <c r="B3" s="144" t="s">
        <v>1086</v>
      </c>
      <c r="C3" s="144" t="s">
        <v>1087</v>
      </c>
      <c r="D3" s="144" t="s">
        <v>1088</v>
      </c>
      <c r="E3" s="144" t="s">
        <v>1089</v>
      </c>
      <c r="F3" s="144" t="s">
        <v>1090</v>
      </c>
      <c r="G3" s="144" t="s">
        <v>1089</v>
      </c>
    </row>
    <row r="4" spans="1:7" ht="12.75">
      <c r="A4" s="144" t="s">
        <v>1091</v>
      </c>
      <c r="B4" s="146" t="s">
        <v>1092</v>
      </c>
      <c r="C4" s="146" t="s">
        <v>1093</v>
      </c>
      <c r="D4" s="146" t="s">
        <v>1094</v>
      </c>
      <c r="E4" s="146" t="s">
        <v>1095</v>
      </c>
      <c r="F4" s="146" t="s">
        <v>1096</v>
      </c>
      <c r="G4" s="146" t="s">
        <v>1097</v>
      </c>
    </row>
    <row r="5" spans="1:7" ht="12.75">
      <c r="A5" s="144" t="s">
        <v>1098</v>
      </c>
      <c r="B5" s="146" t="s">
        <v>1099</v>
      </c>
      <c r="C5" s="146" t="s">
        <v>1100</v>
      </c>
      <c r="D5" s="146" t="s">
        <v>1101</v>
      </c>
      <c r="E5" s="146" t="s">
        <v>1101</v>
      </c>
      <c r="F5" s="146" t="s">
        <v>1102</v>
      </c>
      <c r="G5" s="146" t="s">
        <v>1101</v>
      </c>
    </row>
    <row r="6" spans="1:7" ht="12.75">
      <c r="A6" s="144" t="s">
        <v>1103</v>
      </c>
      <c r="B6" s="146">
        <v>180</v>
      </c>
      <c r="C6" s="146">
        <v>180</v>
      </c>
      <c r="D6" s="146">
        <v>210</v>
      </c>
      <c r="E6" s="146">
        <v>290</v>
      </c>
      <c r="F6" s="146">
        <v>300</v>
      </c>
      <c r="G6" s="146">
        <v>230</v>
      </c>
    </row>
    <row r="7" spans="1:7" ht="12.75">
      <c r="A7" s="144" t="s">
        <v>724</v>
      </c>
      <c r="B7" s="146">
        <v>50</v>
      </c>
      <c r="C7" s="146">
        <v>50</v>
      </c>
      <c r="D7" s="146">
        <v>70</v>
      </c>
      <c r="E7" s="146">
        <v>90</v>
      </c>
      <c r="F7" s="146">
        <v>90</v>
      </c>
      <c r="G7" s="146">
        <v>110</v>
      </c>
    </row>
    <row r="8" spans="1:7" ht="12.75">
      <c r="A8" s="144" t="s">
        <v>1104</v>
      </c>
      <c r="B8" s="146" t="s">
        <v>1105</v>
      </c>
      <c r="C8" s="146" t="s">
        <v>1105</v>
      </c>
      <c r="D8" s="146" t="s">
        <v>1106</v>
      </c>
      <c r="E8" s="146" t="s">
        <v>1107</v>
      </c>
      <c r="F8" s="146" t="s">
        <v>1107</v>
      </c>
      <c r="G8" s="146" t="s">
        <v>1108</v>
      </c>
    </row>
    <row r="9" spans="1:7" ht="12.75">
      <c r="A9" s="144" t="s">
        <v>1109</v>
      </c>
      <c r="B9" s="146" t="s">
        <v>1110</v>
      </c>
      <c r="C9" s="146" t="s">
        <v>1110</v>
      </c>
      <c r="D9" s="146" t="s">
        <v>1111</v>
      </c>
      <c r="E9" s="146" t="s">
        <v>1112</v>
      </c>
      <c r="F9" s="146" t="s">
        <v>1112</v>
      </c>
      <c r="G9" s="146" t="s">
        <v>1113</v>
      </c>
    </row>
    <row r="10" spans="1:7" ht="12.75">
      <c r="A10" s="144" t="s">
        <v>1114</v>
      </c>
      <c r="B10" s="146" t="s">
        <v>1115</v>
      </c>
      <c r="C10" s="146" t="s">
        <v>1115</v>
      </c>
      <c r="D10" s="146" t="s">
        <v>1115</v>
      </c>
      <c r="E10" s="146" t="s">
        <v>1115</v>
      </c>
      <c r="F10" s="146" t="s">
        <v>1115</v>
      </c>
      <c r="G10" s="146" t="s">
        <v>1115</v>
      </c>
    </row>
    <row r="11" spans="1:7" ht="12.75">
      <c r="A11" s="144" t="s">
        <v>1116</v>
      </c>
      <c r="B11" s="146" t="s">
        <v>1117</v>
      </c>
      <c r="C11" s="146" t="s">
        <v>1117</v>
      </c>
      <c r="D11" s="146" t="s">
        <v>1118</v>
      </c>
      <c r="E11" s="146" t="s">
        <v>1119</v>
      </c>
      <c r="F11" s="146" t="s">
        <v>1119</v>
      </c>
      <c r="G11" s="146" t="s">
        <v>1120</v>
      </c>
    </row>
    <row r="12" spans="1:7" ht="12.75">
      <c r="A12" s="144" t="s">
        <v>1121</v>
      </c>
      <c r="B12" s="146" t="s">
        <v>1122</v>
      </c>
      <c r="C12" s="146" t="s">
        <v>1123</v>
      </c>
      <c r="D12" s="146" t="s">
        <v>1124</v>
      </c>
      <c r="E12" s="146" t="s">
        <v>1125</v>
      </c>
      <c r="F12" s="146" t="s">
        <v>1126</v>
      </c>
      <c r="G12" s="146" t="s">
        <v>1127</v>
      </c>
    </row>
    <row r="13" spans="1:7" ht="12.75">
      <c r="A13" s="144" t="s">
        <v>1128</v>
      </c>
      <c r="B13" s="146" t="s">
        <v>1120</v>
      </c>
      <c r="C13" s="146" t="s">
        <v>1120</v>
      </c>
      <c r="D13" s="146" t="s">
        <v>1129</v>
      </c>
      <c r="E13" s="146" t="s">
        <v>1130</v>
      </c>
      <c r="F13" s="146" t="s">
        <v>1131</v>
      </c>
      <c r="G13" s="146" t="s">
        <v>1132</v>
      </c>
    </row>
    <row r="14" spans="1:7" ht="12.75">
      <c r="A14" s="144" t="s">
        <v>1133</v>
      </c>
      <c r="B14" s="146" t="s">
        <v>1134</v>
      </c>
      <c r="C14" s="146" t="s">
        <v>1134</v>
      </c>
      <c r="D14" s="146" t="s">
        <v>1134</v>
      </c>
      <c r="E14" s="146" t="s">
        <v>1135</v>
      </c>
      <c r="F14" s="146" t="s">
        <v>1135</v>
      </c>
      <c r="G14" s="146" t="s">
        <v>1134</v>
      </c>
    </row>
    <row r="15" spans="1:7" ht="12.75">
      <c r="A15" s="144" t="s">
        <v>1136</v>
      </c>
      <c r="B15" s="146" t="s">
        <v>1137</v>
      </c>
      <c r="C15" s="146" t="s">
        <v>1137</v>
      </c>
      <c r="D15" s="146" t="s">
        <v>1137</v>
      </c>
      <c r="E15" s="146" t="s">
        <v>1138</v>
      </c>
      <c r="F15" s="146" t="s">
        <v>1139</v>
      </c>
      <c r="G15" s="146" t="s">
        <v>1140</v>
      </c>
    </row>
    <row r="16" spans="1:7" ht="12.75">
      <c r="A16" s="144" t="s">
        <v>271</v>
      </c>
      <c r="B16" s="146" t="s">
        <v>1141</v>
      </c>
      <c r="C16" s="146" t="s">
        <v>1141</v>
      </c>
      <c r="D16" s="146" t="s">
        <v>1142</v>
      </c>
      <c r="E16" s="146" t="s">
        <v>1143</v>
      </c>
      <c r="F16" s="146" t="s">
        <v>1143</v>
      </c>
      <c r="G16" s="146" t="s">
        <v>1144</v>
      </c>
    </row>
    <row r="17" spans="1:7" ht="12.75">
      <c r="A17" s="144" t="s">
        <v>1145</v>
      </c>
      <c r="B17" s="146" t="s">
        <v>1146</v>
      </c>
      <c r="C17" s="146" t="s">
        <v>1146</v>
      </c>
      <c r="D17" s="146" t="s">
        <v>1147</v>
      </c>
      <c r="E17" s="146" t="s">
        <v>1147</v>
      </c>
      <c r="F17" s="146" t="s">
        <v>1147</v>
      </c>
      <c r="G17" s="146" t="s">
        <v>1147</v>
      </c>
    </row>
    <row r="18" spans="1:7" ht="12.75">
      <c r="A18" s="144" t="s">
        <v>1148</v>
      </c>
      <c r="B18" s="146" t="s">
        <v>1147</v>
      </c>
      <c r="C18" s="146" t="s">
        <v>1147</v>
      </c>
      <c r="D18" s="146" t="s">
        <v>1147</v>
      </c>
      <c r="E18" s="146" t="s">
        <v>1149</v>
      </c>
      <c r="F18" s="146" t="s">
        <v>1149</v>
      </c>
      <c r="G18" s="146" t="s">
        <v>1149</v>
      </c>
    </row>
    <row r="19" spans="1:7" ht="12.75">
      <c r="A19" s="144" t="s">
        <v>1150</v>
      </c>
      <c r="B19" s="146" t="s">
        <v>1151</v>
      </c>
      <c r="C19" s="146" t="s">
        <v>1151</v>
      </c>
      <c r="D19" s="146" t="s">
        <v>1152</v>
      </c>
      <c r="E19" s="146" t="s">
        <v>1153</v>
      </c>
      <c r="F19" s="146" t="s">
        <v>1153</v>
      </c>
      <c r="G19" s="146" t="s">
        <v>1153</v>
      </c>
    </row>
    <row r="20" spans="1:7" ht="12.75">
      <c r="A20" s="144" t="s">
        <v>1154</v>
      </c>
      <c r="B20" s="146" t="s">
        <v>1155</v>
      </c>
      <c r="C20" s="146" t="s">
        <v>1155</v>
      </c>
      <c r="D20" s="146" t="s">
        <v>1155</v>
      </c>
      <c r="E20" s="146" t="s">
        <v>1151</v>
      </c>
      <c r="F20" s="146" t="s">
        <v>1152</v>
      </c>
      <c r="G20" s="146" t="s">
        <v>1147</v>
      </c>
    </row>
    <row r="23" ht="12.75">
      <c r="A23" s="108" t="s">
        <v>1156</v>
      </c>
    </row>
    <row r="24" spans="1:7" ht="12.75" customHeight="1">
      <c r="A24" s="144" t="s">
        <v>1082</v>
      </c>
      <c r="B24" s="145" t="s">
        <v>1083</v>
      </c>
      <c r="C24" s="145"/>
      <c r="D24" s="145"/>
      <c r="E24" s="145"/>
      <c r="F24" s="145"/>
      <c r="G24" s="144" t="s">
        <v>1084</v>
      </c>
    </row>
    <row r="25" spans="1:7" ht="12.75">
      <c r="A25" s="144" t="s">
        <v>1085</v>
      </c>
      <c r="B25" s="144" t="s">
        <v>1086</v>
      </c>
      <c r="C25" s="144" t="s">
        <v>1087</v>
      </c>
      <c r="D25" s="144" t="s">
        <v>1088</v>
      </c>
      <c r="E25" s="144" t="s">
        <v>1089</v>
      </c>
      <c r="F25" s="144" t="s">
        <v>1090</v>
      </c>
      <c r="G25" s="144" t="s">
        <v>1089</v>
      </c>
    </row>
    <row r="26" spans="1:7" ht="12.75">
      <c r="A26" s="144" t="s">
        <v>1091</v>
      </c>
      <c r="B26" s="146" t="s">
        <v>1157</v>
      </c>
      <c r="C26" s="146" t="s">
        <v>1158</v>
      </c>
      <c r="D26" s="146" t="s">
        <v>1094</v>
      </c>
      <c r="E26" s="146" t="s">
        <v>1159</v>
      </c>
      <c r="F26" s="146" t="s">
        <v>1160</v>
      </c>
      <c r="G26" s="146" t="s">
        <v>1161</v>
      </c>
    </row>
    <row r="27" spans="1:7" ht="12.75">
      <c r="A27" s="144" t="s">
        <v>1098</v>
      </c>
      <c r="B27" s="146" t="s">
        <v>1099</v>
      </c>
      <c r="C27" s="146" t="s">
        <v>1100</v>
      </c>
      <c r="D27" s="146" t="s">
        <v>1101</v>
      </c>
      <c r="E27" s="146" t="s">
        <v>1101</v>
      </c>
      <c r="F27" s="146" t="s">
        <v>1102</v>
      </c>
      <c r="G27" s="146" t="s">
        <v>1101</v>
      </c>
    </row>
    <row r="28" spans="1:7" ht="12.75">
      <c r="A28" s="144" t="s">
        <v>1103</v>
      </c>
      <c r="B28" s="146">
        <v>210</v>
      </c>
      <c r="C28" s="146">
        <v>220</v>
      </c>
      <c r="D28" s="146">
        <v>230</v>
      </c>
      <c r="E28" s="146">
        <v>330</v>
      </c>
      <c r="F28" s="146">
        <v>340</v>
      </c>
      <c r="G28" s="146">
        <v>270</v>
      </c>
    </row>
    <row r="29" spans="1:7" ht="12.75">
      <c r="A29" s="144" t="s">
        <v>724</v>
      </c>
      <c r="B29" s="146">
        <v>80</v>
      </c>
      <c r="C29" s="146">
        <v>90</v>
      </c>
      <c r="D29" s="146">
        <v>90</v>
      </c>
      <c r="E29" s="146">
        <v>130</v>
      </c>
      <c r="F29" s="146">
        <v>130</v>
      </c>
      <c r="G29" s="146">
        <v>140</v>
      </c>
    </row>
    <row r="30" spans="1:7" ht="12.75">
      <c r="A30" s="144" t="s">
        <v>1104</v>
      </c>
      <c r="B30" s="146" t="s">
        <v>1162</v>
      </c>
      <c r="C30" s="146" t="s">
        <v>1162</v>
      </c>
      <c r="D30" s="146" t="s">
        <v>1107</v>
      </c>
      <c r="E30" s="146" t="s">
        <v>1163</v>
      </c>
      <c r="F30" s="146" t="s">
        <v>1163</v>
      </c>
      <c r="G30" s="146" t="s">
        <v>1164</v>
      </c>
    </row>
    <row r="31" spans="1:7" ht="12.75">
      <c r="A31" s="144" t="s">
        <v>1109</v>
      </c>
      <c r="B31" s="146" t="s">
        <v>1111</v>
      </c>
      <c r="C31" s="146" t="s">
        <v>1165</v>
      </c>
      <c r="D31" s="146" t="s">
        <v>1165</v>
      </c>
      <c r="E31" s="146" t="s">
        <v>1166</v>
      </c>
      <c r="F31" s="146" t="s">
        <v>1166</v>
      </c>
      <c r="G31" s="146" t="s">
        <v>1166</v>
      </c>
    </row>
    <row r="32" spans="1:7" ht="12.75">
      <c r="A32" s="144" t="s">
        <v>1114</v>
      </c>
      <c r="B32" s="146" t="s">
        <v>1115</v>
      </c>
      <c r="C32" s="146" t="s">
        <v>1115</v>
      </c>
      <c r="D32" s="146" t="s">
        <v>1115</v>
      </c>
      <c r="E32" s="146" t="s">
        <v>1115</v>
      </c>
      <c r="F32" s="146" t="s">
        <v>1115</v>
      </c>
      <c r="G32" s="146" t="s">
        <v>1115</v>
      </c>
    </row>
    <row r="33" spans="1:7" ht="12.75">
      <c r="A33" s="144" t="s">
        <v>1116</v>
      </c>
      <c r="B33" s="146" t="s">
        <v>1117</v>
      </c>
      <c r="C33" s="146" t="s">
        <v>1118</v>
      </c>
      <c r="D33" s="146" t="s">
        <v>1118</v>
      </c>
      <c r="E33" s="146" t="s">
        <v>1167</v>
      </c>
      <c r="F33" s="146" t="s">
        <v>1167</v>
      </c>
      <c r="G33" s="146" t="s">
        <v>1167</v>
      </c>
    </row>
    <row r="34" spans="1:7" ht="12.75">
      <c r="A34" s="144" t="s">
        <v>1121</v>
      </c>
      <c r="B34" s="146" t="s">
        <v>1168</v>
      </c>
      <c r="C34" s="146" t="s">
        <v>1169</v>
      </c>
      <c r="D34" s="146" t="s">
        <v>1170</v>
      </c>
      <c r="E34" s="146" t="s">
        <v>1171</v>
      </c>
      <c r="F34" s="146" t="s">
        <v>1172</v>
      </c>
      <c r="G34" s="146" t="s">
        <v>1124</v>
      </c>
    </row>
    <row r="35" spans="1:7" ht="12.75">
      <c r="A35" s="144" t="s">
        <v>1128</v>
      </c>
      <c r="B35" s="146" t="s">
        <v>1120</v>
      </c>
      <c r="C35" s="146" t="s">
        <v>1120</v>
      </c>
      <c r="D35" s="146" t="s">
        <v>1129</v>
      </c>
      <c r="E35" s="146" t="s">
        <v>1130</v>
      </c>
      <c r="F35" s="146" t="s">
        <v>1131</v>
      </c>
      <c r="G35" s="146" t="s">
        <v>1132</v>
      </c>
    </row>
    <row r="36" spans="1:7" ht="12.75">
      <c r="A36" s="144" t="s">
        <v>1133</v>
      </c>
      <c r="B36" s="146" t="s">
        <v>1134</v>
      </c>
      <c r="C36" s="146" t="s">
        <v>1134</v>
      </c>
      <c r="D36" s="146" t="s">
        <v>1134</v>
      </c>
      <c r="E36" s="146" t="s">
        <v>1135</v>
      </c>
      <c r="F36" s="146" t="s">
        <v>1135</v>
      </c>
      <c r="G36" s="146" t="s">
        <v>1134</v>
      </c>
    </row>
    <row r="37" spans="1:7" ht="12.75">
      <c r="A37" s="144" t="s">
        <v>1136</v>
      </c>
      <c r="B37" s="146" t="s">
        <v>1137</v>
      </c>
      <c r="C37" s="146" t="s">
        <v>1137</v>
      </c>
      <c r="D37" s="146" t="s">
        <v>1137</v>
      </c>
      <c r="E37" s="146" t="s">
        <v>1138</v>
      </c>
      <c r="F37" s="146" t="s">
        <v>1139</v>
      </c>
      <c r="G37" s="146" t="s">
        <v>1140</v>
      </c>
    </row>
    <row r="38" spans="1:7" ht="12.75">
      <c r="A38" s="144" t="s">
        <v>271</v>
      </c>
      <c r="B38" s="146" t="s">
        <v>1142</v>
      </c>
      <c r="C38" s="146" t="s">
        <v>1142</v>
      </c>
      <c r="D38" s="146" t="s">
        <v>1144</v>
      </c>
      <c r="E38" s="146" t="s">
        <v>1173</v>
      </c>
      <c r="F38" s="146" t="s">
        <v>1173</v>
      </c>
      <c r="G38" s="146" t="s">
        <v>1174</v>
      </c>
    </row>
    <row r="39" spans="1:7" ht="12.75">
      <c r="A39" s="144" t="s">
        <v>1145</v>
      </c>
      <c r="B39" s="146" t="s">
        <v>1146</v>
      </c>
      <c r="C39" s="146" t="s">
        <v>1146</v>
      </c>
      <c r="D39" s="146" t="s">
        <v>1146</v>
      </c>
      <c r="E39" s="146" t="s">
        <v>1147</v>
      </c>
      <c r="F39" s="146" t="s">
        <v>1147</v>
      </c>
      <c r="G39" s="146" t="s">
        <v>1147</v>
      </c>
    </row>
    <row r="40" spans="1:7" ht="12.75">
      <c r="A40" s="144" t="s">
        <v>1148</v>
      </c>
      <c r="B40" s="146" t="s">
        <v>1147</v>
      </c>
      <c r="C40" s="146" t="s">
        <v>1147</v>
      </c>
      <c r="D40" s="146" t="s">
        <v>1147</v>
      </c>
      <c r="E40" s="146" t="s">
        <v>1149</v>
      </c>
      <c r="F40" s="146" t="s">
        <v>1149</v>
      </c>
      <c r="G40" s="146" t="s">
        <v>1149</v>
      </c>
    </row>
    <row r="41" spans="1:7" ht="12.75">
      <c r="A41" s="144" t="s">
        <v>1150</v>
      </c>
      <c r="B41" s="146" t="s">
        <v>1151</v>
      </c>
      <c r="C41" s="146" t="s">
        <v>1151</v>
      </c>
      <c r="D41" s="146" t="s">
        <v>1151</v>
      </c>
      <c r="E41" s="146" t="s">
        <v>1152</v>
      </c>
      <c r="F41" s="146" t="s">
        <v>1152</v>
      </c>
      <c r="G41" s="146" t="s">
        <v>1153</v>
      </c>
    </row>
    <row r="42" spans="1:7" ht="12.75">
      <c r="A42" s="144" t="s">
        <v>1154</v>
      </c>
      <c r="B42" s="146" t="s">
        <v>1155</v>
      </c>
      <c r="C42" s="146" t="s">
        <v>1155</v>
      </c>
      <c r="D42" s="146" t="s">
        <v>1151</v>
      </c>
      <c r="E42" s="146" t="s">
        <v>1152</v>
      </c>
      <c r="F42" s="146" t="s">
        <v>1152</v>
      </c>
      <c r="G42" s="146" t="s">
        <v>1147</v>
      </c>
    </row>
    <row r="45" ht="12.75">
      <c r="A45" s="108" t="s">
        <v>1175</v>
      </c>
    </row>
    <row r="46" spans="1:7" ht="12.75" customHeight="1">
      <c r="A46" s="144" t="s">
        <v>1082</v>
      </c>
      <c r="B46" s="145" t="s">
        <v>1083</v>
      </c>
      <c r="C46" s="145"/>
      <c r="D46" s="145"/>
      <c r="E46" s="145"/>
      <c r="F46" s="145"/>
      <c r="G46" s="144" t="s">
        <v>1084</v>
      </c>
    </row>
    <row r="47" spans="1:7" ht="12.75">
      <c r="A47" s="144" t="s">
        <v>1085</v>
      </c>
      <c r="B47" s="144" t="s">
        <v>1086</v>
      </c>
      <c r="C47" s="144" t="s">
        <v>1087</v>
      </c>
      <c r="D47" s="144" t="s">
        <v>1088</v>
      </c>
      <c r="E47" s="144" t="s">
        <v>1089</v>
      </c>
      <c r="F47" s="144" t="s">
        <v>1090</v>
      </c>
      <c r="G47" s="144" t="s">
        <v>1089</v>
      </c>
    </row>
    <row r="48" spans="1:7" ht="12.75">
      <c r="A48" s="144" t="s">
        <v>1091</v>
      </c>
      <c r="B48" s="146" t="s">
        <v>1176</v>
      </c>
      <c r="C48" s="146" t="s">
        <v>1176</v>
      </c>
      <c r="D48" s="146" t="s">
        <v>1177</v>
      </c>
      <c r="E48" s="146" t="s">
        <v>1178</v>
      </c>
      <c r="F48" s="146" t="s">
        <v>1179</v>
      </c>
      <c r="G48" s="146" t="s">
        <v>1180</v>
      </c>
    </row>
    <row r="49" spans="1:7" ht="12.75">
      <c r="A49" s="144" t="s">
        <v>1098</v>
      </c>
      <c r="B49" s="146" t="s">
        <v>1181</v>
      </c>
      <c r="C49" s="146" t="s">
        <v>1182</v>
      </c>
      <c r="D49" s="146" t="s">
        <v>1183</v>
      </c>
      <c r="E49" s="146" t="s">
        <v>1183</v>
      </c>
      <c r="F49" s="146" t="s">
        <v>1184</v>
      </c>
      <c r="G49" s="146" t="s">
        <v>1183</v>
      </c>
    </row>
    <row r="50" spans="1:7" ht="12.75">
      <c r="A50" s="144" t="s">
        <v>1103</v>
      </c>
      <c r="B50" s="146">
        <v>270</v>
      </c>
      <c r="C50" s="146">
        <v>270</v>
      </c>
      <c r="D50" s="146">
        <v>290</v>
      </c>
      <c r="E50" s="146">
        <v>410</v>
      </c>
      <c r="F50" s="146">
        <v>430</v>
      </c>
      <c r="G50" s="146">
        <v>340</v>
      </c>
    </row>
    <row r="51" spans="1:7" ht="12.75">
      <c r="A51" s="144" t="s">
        <v>724</v>
      </c>
      <c r="B51" s="146">
        <v>130</v>
      </c>
      <c r="C51" s="146">
        <v>130</v>
      </c>
      <c r="D51" s="146">
        <v>140</v>
      </c>
      <c r="E51" s="146">
        <v>190</v>
      </c>
      <c r="F51" s="146">
        <v>200</v>
      </c>
      <c r="G51" s="146">
        <v>200</v>
      </c>
    </row>
    <row r="52" spans="1:7" ht="12.75">
      <c r="A52" s="144" t="s">
        <v>1104</v>
      </c>
      <c r="B52" s="146" t="s">
        <v>1163</v>
      </c>
      <c r="C52" s="146" t="s">
        <v>1163</v>
      </c>
      <c r="D52" s="146" t="s">
        <v>1185</v>
      </c>
      <c r="E52" s="146" t="s">
        <v>1186</v>
      </c>
      <c r="F52" s="146" t="s">
        <v>1187</v>
      </c>
      <c r="G52" s="146" t="s">
        <v>1187</v>
      </c>
    </row>
    <row r="53" spans="1:7" ht="12.75">
      <c r="A53" s="144" t="s">
        <v>1109</v>
      </c>
      <c r="B53" s="146" t="s">
        <v>1166</v>
      </c>
      <c r="C53" s="146" t="s">
        <v>1166</v>
      </c>
      <c r="D53" s="146" t="s">
        <v>1166</v>
      </c>
      <c r="E53" s="146" t="s">
        <v>1188</v>
      </c>
      <c r="F53" s="146" t="s">
        <v>1188</v>
      </c>
      <c r="G53" s="146" t="s">
        <v>1188</v>
      </c>
    </row>
    <row r="54" spans="1:7" ht="12.75">
      <c r="A54" s="144" t="s">
        <v>1114</v>
      </c>
      <c r="B54" s="146" t="s">
        <v>1115</v>
      </c>
      <c r="C54" s="146" t="s">
        <v>1115</v>
      </c>
      <c r="D54" s="146" t="s">
        <v>1115</v>
      </c>
      <c r="E54" s="146" t="s">
        <v>1115</v>
      </c>
      <c r="F54" s="146" t="s">
        <v>1115</v>
      </c>
      <c r="G54" s="146" t="s">
        <v>1115</v>
      </c>
    </row>
    <row r="55" spans="1:7" ht="12.75">
      <c r="A55" s="144" t="s">
        <v>1116</v>
      </c>
      <c r="B55" s="146" t="s">
        <v>1119</v>
      </c>
      <c r="C55" s="146" t="s">
        <v>1119</v>
      </c>
      <c r="D55" s="146" t="s">
        <v>1189</v>
      </c>
      <c r="E55" s="146" t="s">
        <v>1190</v>
      </c>
      <c r="F55" s="146" t="s">
        <v>1190</v>
      </c>
      <c r="G55" s="146" t="s">
        <v>1190</v>
      </c>
    </row>
    <row r="56" spans="1:7" ht="12.75">
      <c r="A56" s="144" t="s">
        <v>1121</v>
      </c>
      <c r="B56" s="146" t="s">
        <v>1191</v>
      </c>
      <c r="C56" s="146" t="s">
        <v>1125</v>
      </c>
      <c r="D56" s="146" t="s">
        <v>1192</v>
      </c>
      <c r="E56" s="146" t="s">
        <v>1193</v>
      </c>
      <c r="F56" s="146" t="s">
        <v>1194</v>
      </c>
      <c r="G56" s="146" t="s">
        <v>1195</v>
      </c>
    </row>
    <row r="57" spans="1:7" ht="12.75">
      <c r="A57" s="144" t="s">
        <v>1128</v>
      </c>
      <c r="B57" s="146" t="s">
        <v>1120</v>
      </c>
      <c r="C57" s="146" t="s">
        <v>1120</v>
      </c>
      <c r="D57" s="146" t="s">
        <v>1129</v>
      </c>
      <c r="E57" s="146" t="s">
        <v>1196</v>
      </c>
      <c r="F57" s="146" t="s">
        <v>1131</v>
      </c>
      <c r="G57" s="146" t="s">
        <v>1197</v>
      </c>
    </row>
    <row r="58" spans="1:7" ht="12.75">
      <c r="A58" s="144" t="s">
        <v>1133</v>
      </c>
      <c r="B58" s="146" t="s">
        <v>1134</v>
      </c>
      <c r="C58" s="146" t="s">
        <v>1134</v>
      </c>
      <c r="D58" s="146" t="s">
        <v>1134</v>
      </c>
      <c r="E58" s="146" t="s">
        <v>1135</v>
      </c>
      <c r="F58" s="146" t="s">
        <v>1135</v>
      </c>
      <c r="G58" s="146" t="s">
        <v>1134</v>
      </c>
    </row>
    <row r="59" spans="1:7" ht="12.75">
      <c r="A59" s="144" t="s">
        <v>1136</v>
      </c>
      <c r="B59" s="146" t="s">
        <v>1137</v>
      </c>
      <c r="C59" s="146" t="s">
        <v>1137</v>
      </c>
      <c r="D59" s="146" t="s">
        <v>1137</v>
      </c>
      <c r="E59" s="146" t="s">
        <v>1138</v>
      </c>
      <c r="F59" s="146" t="s">
        <v>1139</v>
      </c>
      <c r="G59" s="146" t="s">
        <v>1140</v>
      </c>
    </row>
    <row r="60" spans="1:7" ht="12.75">
      <c r="A60" s="144" t="s">
        <v>271</v>
      </c>
      <c r="B60" s="146" t="s">
        <v>1143</v>
      </c>
      <c r="C60" s="146" t="s">
        <v>1143</v>
      </c>
      <c r="D60" s="146" t="s">
        <v>1198</v>
      </c>
      <c r="E60" s="146" t="s">
        <v>1199</v>
      </c>
      <c r="F60" s="146" t="s">
        <v>1200</v>
      </c>
      <c r="G60" s="146" t="s">
        <v>1201</v>
      </c>
    </row>
    <row r="61" spans="1:7" ht="12.75">
      <c r="A61" s="144" t="s">
        <v>1145</v>
      </c>
      <c r="B61" s="146" t="s">
        <v>1147</v>
      </c>
      <c r="C61" s="146" t="s">
        <v>1147</v>
      </c>
      <c r="D61" s="146" t="s">
        <v>1147</v>
      </c>
      <c r="E61" s="146" t="s">
        <v>1149</v>
      </c>
      <c r="F61" s="146" t="s">
        <v>1149</v>
      </c>
      <c r="G61" s="146" t="s">
        <v>1149</v>
      </c>
    </row>
    <row r="62" spans="1:7" ht="12.75">
      <c r="A62" s="144" t="s">
        <v>1148</v>
      </c>
      <c r="B62" s="146" t="s">
        <v>1147</v>
      </c>
      <c r="C62" s="146" t="s">
        <v>1147</v>
      </c>
      <c r="D62" s="146" t="s">
        <v>1147</v>
      </c>
      <c r="E62" s="146" t="s">
        <v>1149</v>
      </c>
      <c r="F62" s="146" t="s">
        <v>1149</v>
      </c>
      <c r="G62" s="146" t="s">
        <v>1149</v>
      </c>
    </row>
    <row r="63" spans="1:7" ht="12.75">
      <c r="A63" s="144" t="s">
        <v>1150</v>
      </c>
      <c r="B63" s="146" t="s">
        <v>1152</v>
      </c>
      <c r="C63" s="146" t="s">
        <v>1152</v>
      </c>
      <c r="D63" s="146" t="s">
        <v>1153</v>
      </c>
      <c r="E63" s="146" t="s">
        <v>1202</v>
      </c>
      <c r="F63" s="146" t="s">
        <v>1202</v>
      </c>
      <c r="G63" s="146" t="s">
        <v>1202</v>
      </c>
    </row>
    <row r="64" spans="1:7" ht="12.75">
      <c r="A64" s="144" t="s">
        <v>1154</v>
      </c>
      <c r="B64" s="146" t="s">
        <v>1151</v>
      </c>
      <c r="C64" s="146" t="s">
        <v>1151</v>
      </c>
      <c r="D64" s="146" t="s">
        <v>1151</v>
      </c>
      <c r="E64" s="146" t="s">
        <v>1152</v>
      </c>
      <c r="F64" s="146" t="s">
        <v>1152</v>
      </c>
      <c r="G64" s="146" t="s">
        <v>1147</v>
      </c>
    </row>
    <row r="67" ht="12.75">
      <c r="A67" s="108" t="s">
        <v>1203</v>
      </c>
    </row>
    <row r="68" spans="1:7" ht="12.75" customHeight="1">
      <c r="A68" s="144" t="s">
        <v>1082</v>
      </c>
      <c r="B68" s="145" t="s">
        <v>1083</v>
      </c>
      <c r="C68" s="145"/>
      <c r="D68" s="145"/>
      <c r="E68" s="145"/>
      <c r="F68" s="145"/>
      <c r="G68" s="144" t="s">
        <v>1084</v>
      </c>
    </row>
    <row r="69" spans="1:7" ht="12.75">
      <c r="A69" s="144" t="s">
        <v>1085</v>
      </c>
      <c r="B69" s="144" t="s">
        <v>1086</v>
      </c>
      <c r="C69" s="144" t="s">
        <v>1087</v>
      </c>
      <c r="D69" s="144" t="s">
        <v>1088</v>
      </c>
      <c r="E69" s="144" t="s">
        <v>1089</v>
      </c>
      <c r="F69" s="144" t="s">
        <v>1090</v>
      </c>
      <c r="G69" s="144" t="s">
        <v>1089</v>
      </c>
    </row>
    <row r="70" spans="1:7" ht="12.75">
      <c r="A70" s="144" t="s">
        <v>1091</v>
      </c>
      <c r="B70" s="146" t="s">
        <v>1204</v>
      </c>
      <c r="C70" s="146" t="s">
        <v>1177</v>
      </c>
      <c r="D70" s="146" t="s">
        <v>1205</v>
      </c>
      <c r="E70" s="146" t="s">
        <v>1206</v>
      </c>
      <c r="F70" s="146" t="s">
        <v>1207</v>
      </c>
      <c r="G70" s="146" t="s">
        <v>1208</v>
      </c>
    </row>
    <row r="71" spans="1:7" ht="12.75">
      <c r="A71" s="144" t="s">
        <v>1098</v>
      </c>
      <c r="B71" s="146" t="s">
        <v>1099</v>
      </c>
      <c r="C71" s="146" t="s">
        <v>1100</v>
      </c>
      <c r="D71" s="146" t="s">
        <v>1101</v>
      </c>
      <c r="E71" s="146" t="s">
        <v>1101</v>
      </c>
      <c r="F71" s="146" t="s">
        <v>1102</v>
      </c>
      <c r="G71" s="146" t="s">
        <v>1101</v>
      </c>
    </row>
    <row r="72" spans="1:7" ht="12.75">
      <c r="A72" s="144" t="s">
        <v>1103</v>
      </c>
      <c r="B72" s="146">
        <v>210</v>
      </c>
      <c r="C72" s="146">
        <v>220</v>
      </c>
      <c r="D72" s="146">
        <v>230</v>
      </c>
      <c r="E72" s="146">
        <v>330</v>
      </c>
      <c r="F72" s="146">
        <v>350</v>
      </c>
      <c r="G72" s="146">
        <v>270</v>
      </c>
    </row>
    <row r="73" spans="1:7" ht="12.75">
      <c r="A73" s="144" t="s">
        <v>724</v>
      </c>
      <c r="B73" s="146">
        <v>80</v>
      </c>
      <c r="C73" s="146">
        <v>80</v>
      </c>
      <c r="D73" s="146">
        <v>80</v>
      </c>
      <c r="E73" s="146">
        <v>120</v>
      </c>
      <c r="F73" s="146">
        <v>130</v>
      </c>
      <c r="G73" s="146">
        <v>140</v>
      </c>
    </row>
    <row r="74" spans="1:7" ht="12.75">
      <c r="A74" s="144" t="s">
        <v>1104</v>
      </c>
      <c r="B74" s="146" t="s">
        <v>1162</v>
      </c>
      <c r="C74" s="146" t="s">
        <v>1162</v>
      </c>
      <c r="D74" s="146" t="s">
        <v>1162</v>
      </c>
      <c r="E74" s="146" t="s">
        <v>1163</v>
      </c>
      <c r="F74" s="146" t="s">
        <v>1163</v>
      </c>
      <c r="G74" s="146" t="s">
        <v>1185</v>
      </c>
    </row>
    <row r="75" spans="1:7" ht="12.75">
      <c r="A75" s="144" t="s">
        <v>1109</v>
      </c>
      <c r="B75" s="146" t="s">
        <v>1111</v>
      </c>
      <c r="C75" s="146" t="s">
        <v>1111</v>
      </c>
      <c r="D75" s="146" t="s">
        <v>1165</v>
      </c>
      <c r="E75" s="146" t="s">
        <v>1166</v>
      </c>
      <c r="F75" s="146" t="s">
        <v>1166</v>
      </c>
      <c r="G75" s="146" t="s">
        <v>1166</v>
      </c>
    </row>
    <row r="76" spans="1:7" ht="12.75">
      <c r="A76" s="144" t="s">
        <v>1114</v>
      </c>
      <c r="B76" s="146" t="s">
        <v>1115</v>
      </c>
      <c r="C76" s="146" t="s">
        <v>1115</v>
      </c>
      <c r="D76" s="146" t="s">
        <v>1115</v>
      </c>
      <c r="E76" s="146" t="s">
        <v>1115</v>
      </c>
      <c r="F76" s="146" t="s">
        <v>1115</v>
      </c>
      <c r="G76" s="146" t="s">
        <v>1115</v>
      </c>
    </row>
    <row r="77" spans="1:7" ht="12.75">
      <c r="A77" s="144" t="s">
        <v>1116</v>
      </c>
      <c r="B77" s="146" t="s">
        <v>1118</v>
      </c>
      <c r="C77" s="146" t="s">
        <v>1118</v>
      </c>
      <c r="D77" s="146" t="s">
        <v>1118</v>
      </c>
      <c r="E77" s="146" t="s">
        <v>1167</v>
      </c>
      <c r="F77" s="146" t="s">
        <v>1167</v>
      </c>
      <c r="G77" s="146" t="s">
        <v>1167</v>
      </c>
    </row>
    <row r="78" spans="1:7" ht="12.75">
      <c r="A78" s="144" t="s">
        <v>1121</v>
      </c>
      <c r="B78" s="146" t="s">
        <v>1209</v>
      </c>
      <c r="C78" s="146" t="s">
        <v>1210</v>
      </c>
      <c r="D78" s="146" t="s">
        <v>1211</v>
      </c>
      <c r="E78" s="146" t="s">
        <v>1212</v>
      </c>
      <c r="F78" s="146" t="s">
        <v>1213</v>
      </c>
      <c r="G78" s="146" t="s">
        <v>1214</v>
      </c>
    </row>
    <row r="79" spans="1:7" ht="12.75">
      <c r="A79" s="144" t="s">
        <v>1128</v>
      </c>
      <c r="B79" s="146" t="s">
        <v>1129</v>
      </c>
      <c r="C79" s="146" t="s">
        <v>1129</v>
      </c>
      <c r="D79" s="146" t="s">
        <v>1215</v>
      </c>
      <c r="E79" s="146" t="s">
        <v>1216</v>
      </c>
      <c r="F79" s="146" t="s">
        <v>1217</v>
      </c>
      <c r="G79" s="146" t="s">
        <v>1218</v>
      </c>
    </row>
    <row r="80" spans="1:7" ht="12.75">
      <c r="A80" s="144" t="s">
        <v>1133</v>
      </c>
      <c r="B80" s="146" t="s">
        <v>1134</v>
      </c>
      <c r="C80" s="146" t="s">
        <v>1134</v>
      </c>
      <c r="D80" s="146" t="s">
        <v>1134</v>
      </c>
      <c r="E80" s="146" t="s">
        <v>1135</v>
      </c>
      <c r="F80" s="146" t="s">
        <v>1135</v>
      </c>
      <c r="G80" s="146" t="s">
        <v>1219</v>
      </c>
    </row>
    <row r="81" spans="1:7" ht="12.75">
      <c r="A81" s="144" t="s">
        <v>1136</v>
      </c>
      <c r="B81" s="146" t="s">
        <v>1137</v>
      </c>
      <c r="C81" s="146" t="s">
        <v>1137</v>
      </c>
      <c r="D81" s="146" t="s">
        <v>1137</v>
      </c>
      <c r="E81" s="146" t="s">
        <v>1139</v>
      </c>
      <c r="F81" s="146" t="s">
        <v>1139</v>
      </c>
      <c r="G81" s="146" t="s">
        <v>1140</v>
      </c>
    </row>
    <row r="82" spans="1:7" ht="12.75">
      <c r="A82" s="144" t="s">
        <v>271</v>
      </c>
      <c r="B82" s="146" t="s">
        <v>1142</v>
      </c>
      <c r="C82" s="146" t="s">
        <v>1144</v>
      </c>
      <c r="D82" s="146" t="s">
        <v>1144</v>
      </c>
      <c r="E82" s="146" t="s">
        <v>1173</v>
      </c>
      <c r="F82" s="146" t="s">
        <v>1201</v>
      </c>
      <c r="G82" s="146" t="s">
        <v>1143</v>
      </c>
    </row>
    <row r="83" spans="1:7" ht="12.75">
      <c r="A83" s="144" t="s">
        <v>1145</v>
      </c>
      <c r="B83" s="146" t="s">
        <v>1147</v>
      </c>
      <c r="C83" s="146" t="s">
        <v>1147</v>
      </c>
      <c r="D83" s="146" t="s">
        <v>1147</v>
      </c>
      <c r="E83" s="146" t="s">
        <v>1149</v>
      </c>
      <c r="F83" s="146" t="s">
        <v>1149</v>
      </c>
      <c r="G83" s="146" t="s">
        <v>1149</v>
      </c>
    </row>
    <row r="84" spans="1:7" ht="12.75">
      <c r="A84" s="144" t="s">
        <v>1148</v>
      </c>
      <c r="B84" s="146" t="s">
        <v>1151</v>
      </c>
      <c r="C84" s="146" t="s">
        <v>1155</v>
      </c>
      <c r="D84" s="146" t="s">
        <v>1155</v>
      </c>
      <c r="E84" s="146" t="s">
        <v>1151</v>
      </c>
      <c r="F84" s="146" t="s">
        <v>1152</v>
      </c>
      <c r="G84" s="146" t="s">
        <v>1151</v>
      </c>
    </row>
    <row r="85" spans="1:7" ht="12.75">
      <c r="A85" s="144" t="s">
        <v>1150</v>
      </c>
      <c r="B85" s="146" t="s">
        <v>1151</v>
      </c>
      <c r="C85" s="146" t="s">
        <v>1151</v>
      </c>
      <c r="D85" s="146" t="s">
        <v>1152</v>
      </c>
      <c r="E85" s="146" t="s">
        <v>1153</v>
      </c>
      <c r="F85" s="146" t="s">
        <v>1153</v>
      </c>
      <c r="G85" s="146" t="s">
        <v>1153</v>
      </c>
    </row>
    <row r="86" spans="1:7" ht="12.75">
      <c r="A86" s="144" t="s">
        <v>1154</v>
      </c>
      <c r="B86" s="146" t="s">
        <v>1151</v>
      </c>
      <c r="C86" s="146" t="s">
        <v>1151</v>
      </c>
      <c r="D86" s="146" t="s">
        <v>1151</v>
      </c>
      <c r="E86" s="146" t="s">
        <v>1152</v>
      </c>
      <c r="F86" s="146" t="s">
        <v>1152</v>
      </c>
      <c r="G86" s="146" t="s">
        <v>1149</v>
      </c>
    </row>
    <row r="89" ht="12.75">
      <c r="A89" s="108" t="s">
        <v>1220</v>
      </c>
    </row>
    <row r="90" spans="1:7" ht="12.75" customHeight="1">
      <c r="A90" s="144" t="s">
        <v>1082</v>
      </c>
      <c r="B90" s="145" t="s">
        <v>1083</v>
      </c>
      <c r="C90" s="145"/>
      <c r="D90" s="145"/>
      <c r="E90" s="145"/>
      <c r="F90" s="145"/>
      <c r="G90" s="144" t="s">
        <v>1084</v>
      </c>
    </row>
    <row r="91" spans="1:7" ht="12.75">
      <c r="A91" s="144" t="s">
        <v>1085</v>
      </c>
      <c r="B91" s="144" t="s">
        <v>1086</v>
      </c>
      <c r="C91" s="144" t="s">
        <v>1087</v>
      </c>
      <c r="D91" s="144" t="s">
        <v>1088</v>
      </c>
      <c r="E91" s="144" t="s">
        <v>1089</v>
      </c>
      <c r="F91" s="144" t="s">
        <v>1090</v>
      </c>
      <c r="G91" s="144" t="s">
        <v>1089</v>
      </c>
    </row>
    <row r="92" spans="1:7" ht="12.75">
      <c r="A92" s="144" t="s">
        <v>1091</v>
      </c>
      <c r="B92" s="146" t="s">
        <v>1221</v>
      </c>
      <c r="C92" s="146" t="s">
        <v>1176</v>
      </c>
      <c r="D92" s="146" t="s">
        <v>1222</v>
      </c>
      <c r="E92" s="146" t="s">
        <v>1223</v>
      </c>
      <c r="F92" s="146" t="s">
        <v>1179</v>
      </c>
      <c r="G92" s="146" t="s">
        <v>1224</v>
      </c>
    </row>
    <row r="93" spans="1:7" ht="12.75">
      <c r="A93" s="144" t="s">
        <v>1098</v>
      </c>
      <c r="B93" s="146" t="s">
        <v>1099</v>
      </c>
      <c r="C93" s="146" t="s">
        <v>1100</v>
      </c>
      <c r="D93" s="146" t="s">
        <v>1101</v>
      </c>
      <c r="E93" s="146" t="s">
        <v>1101</v>
      </c>
      <c r="F93" s="146" t="s">
        <v>1102</v>
      </c>
      <c r="G93" s="146" t="s">
        <v>1101</v>
      </c>
    </row>
    <row r="94" spans="1:7" ht="12.75">
      <c r="A94" s="144" t="s">
        <v>1103</v>
      </c>
      <c r="B94" s="146">
        <v>240</v>
      </c>
      <c r="C94" s="146">
        <v>250</v>
      </c>
      <c r="D94" s="146">
        <v>250</v>
      </c>
      <c r="E94" s="146">
        <v>370</v>
      </c>
      <c r="F94" s="146">
        <v>400</v>
      </c>
      <c r="G94" s="146">
        <v>310</v>
      </c>
    </row>
    <row r="95" spans="1:7" ht="12.75">
      <c r="A95" s="144" t="s">
        <v>724</v>
      </c>
      <c r="B95" s="146">
        <v>100</v>
      </c>
      <c r="C95" s="146">
        <v>110</v>
      </c>
      <c r="D95" s="146">
        <v>100</v>
      </c>
      <c r="E95" s="146">
        <v>160</v>
      </c>
      <c r="F95" s="146">
        <v>170</v>
      </c>
      <c r="G95" s="146">
        <v>170</v>
      </c>
    </row>
    <row r="96" spans="1:7" ht="12.75">
      <c r="A96" s="144" t="s">
        <v>1104</v>
      </c>
      <c r="B96" s="146" t="s">
        <v>1225</v>
      </c>
      <c r="C96" s="146" t="s">
        <v>1108</v>
      </c>
      <c r="D96" s="146" t="s">
        <v>1108</v>
      </c>
      <c r="E96" s="146" t="s">
        <v>1226</v>
      </c>
      <c r="F96" s="146" t="s">
        <v>1227</v>
      </c>
      <c r="G96" s="146" t="s">
        <v>1227</v>
      </c>
    </row>
    <row r="97" spans="1:7" ht="12.75">
      <c r="A97" s="144" t="s">
        <v>1109</v>
      </c>
      <c r="B97" s="146" t="s">
        <v>1112</v>
      </c>
      <c r="C97" s="146" t="s">
        <v>1112</v>
      </c>
      <c r="D97" s="146" t="s">
        <v>1113</v>
      </c>
      <c r="E97" s="146" t="s">
        <v>1228</v>
      </c>
      <c r="F97" s="146" t="s">
        <v>1229</v>
      </c>
      <c r="G97" s="146" t="s">
        <v>1228</v>
      </c>
    </row>
    <row r="98" spans="1:7" ht="12.75">
      <c r="A98" s="144" t="s">
        <v>1114</v>
      </c>
      <c r="B98" s="146" t="s">
        <v>1115</v>
      </c>
      <c r="C98" s="146" t="s">
        <v>1115</v>
      </c>
      <c r="D98" s="146" t="s">
        <v>1115</v>
      </c>
      <c r="E98" s="146" t="s">
        <v>1115</v>
      </c>
      <c r="F98" s="146" t="s">
        <v>1115</v>
      </c>
      <c r="G98" s="146" t="s">
        <v>1115</v>
      </c>
    </row>
    <row r="99" spans="1:7" ht="12.75">
      <c r="A99" s="144" t="s">
        <v>1116</v>
      </c>
      <c r="B99" s="146" t="s">
        <v>1119</v>
      </c>
      <c r="C99" s="146" t="s">
        <v>1119</v>
      </c>
      <c r="D99" s="146" t="s">
        <v>1119</v>
      </c>
      <c r="E99" s="146" t="s">
        <v>1190</v>
      </c>
      <c r="F99" s="146" t="s">
        <v>1190</v>
      </c>
      <c r="G99" s="146" t="s">
        <v>1190</v>
      </c>
    </row>
    <row r="100" spans="1:7" ht="12.75">
      <c r="A100" s="144" t="s">
        <v>1121</v>
      </c>
      <c r="B100" s="146" t="s">
        <v>1230</v>
      </c>
      <c r="C100" s="146" t="s">
        <v>1231</v>
      </c>
      <c r="D100" s="146" t="s">
        <v>1191</v>
      </c>
      <c r="E100" s="146" t="s">
        <v>1232</v>
      </c>
      <c r="F100" s="146" t="s">
        <v>1233</v>
      </c>
      <c r="G100" s="146" t="s">
        <v>1191</v>
      </c>
    </row>
    <row r="101" spans="1:7" ht="12.75">
      <c r="A101" s="144" t="s">
        <v>1128</v>
      </c>
      <c r="B101" s="146" t="s">
        <v>1120</v>
      </c>
      <c r="C101" s="146" t="s">
        <v>1120</v>
      </c>
      <c r="D101" s="146" t="s">
        <v>1129</v>
      </c>
      <c r="E101" s="146" t="s">
        <v>1196</v>
      </c>
      <c r="F101" s="146" t="s">
        <v>1131</v>
      </c>
      <c r="G101" s="146" t="s">
        <v>1132</v>
      </c>
    </row>
    <row r="102" spans="1:7" ht="12.75">
      <c r="A102" s="144" t="s">
        <v>1133</v>
      </c>
      <c r="B102" s="146" t="s">
        <v>1134</v>
      </c>
      <c r="C102" s="146" t="s">
        <v>1134</v>
      </c>
      <c r="D102" s="146" t="s">
        <v>1134</v>
      </c>
      <c r="E102" s="146" t="s">
        <v>1135</v>
      </c>
      <c r="F102" s="146" t="s">
        <v>1135</v>
      </c>
      <c r="G102" s="146" t="s">
        <v>1134</v>
      </c>
    </row>
    <row r="103" spans="1:7" ht="12.75">
      <c r="A103" s="144" t="s">
        <v>1136</v>
      </c>
      <c r="B103" s="146" t="s">
        <v>1137</v>
      </c>
      <c r="C103" s="146" t="s">
        <v>1137</v>
      </c>
      <c r="D103" s="146" t="s">
        <v>1137</v>
      </c>
      <c r="E103" s="146" t="s">
        <v>1139</v>
      </c>
      <c r="F103" s="146" t="s">
        <v>1139</v>
      </c>
      <c r="G103" s="146" t="s">
        <v>1140</v>
      </c>
    </row>
    <row r="104" spans="1:7" ht="12.75">
      <c r="A104" s="144" t="s">
        <v>271</v>
      </c>
      <c r="B104" s="146" t="s">
        <v>1174</v>
      </c>
      <c r="C104" s="146" t="s">
        <v>1174</v>
      </c>
      <c r="D104" s="146" t="s">
        <v>1143</v>
      </c>
      <c r="E104" s="146" t="s">
        <v>1234</v>
      </c>
      <c r="F104" s="146" t="s">
        <v>1199</v>
      </c>
      <c r="G104" s="146" t="s">
        <v>1173</v>
      </c>
    </row>
    <row r="105" spans="1:7" ht="12.75">
      <c r="A105" s="144" t="s">
        <v>1145</v>
      </c>
      <c r="B105" s="146" t="s">
        <v>1146</v>
      </c>
      <c r="C105" s="146" t="s">
        <v>1146</v>
      </c>
      <c r="D105" s="146" t="s">
        <v>1147</v>
      </c>
      <c r="E105" s="146" t="s">
        <v>1147</v>
      </c>
      <c r="F105" s="146" t="s">
        <v>1147</v>
      </c>
      <c r="G105" s="146" t="s">
        <v>1147</v>
      </c>
    </row>
    <row r="106" spans="1:7" ht="12.75">
      <c r="A106" s="144" t="s">
        <v>1148</v>
      </c>
      <c r="B106" s="146" t="s">
        <v>1147</v>
      </c>
      <c r="C106" s="146" t="s">
        <v>1147</v>
      </c>
      <c r="D106" s="146" t="s">
        <v>1147</v>
      </c>
      <c r="E106" s="146" t="s">
        <v>1149</v>
      </c>
      <c r="F106" s="146" t="s">
        <v>1149</v>
      </c>
      <c r="G106" s="146" t="s">
        <v>1149</v>
      </c>
    </row>
    <row r="107" spans="1:7" ht="12.75">
      <c r="A107" s="144" t="s">
        <v>1150</v>
      </c>
      <c r="B107" s="146" t="s">
        <v>1151</v>
      </c>
      <c r="C107" s="146" t="s">
        <v>1151</v>
      </c>
      <c r="D107" s="146" t="s">
        <v>1152</v>
      </c>
      <c r="E107" s="146" t="s">
        <v>1152</v>
      </c>
      <c r="F107" s="146" t="s">
        <v>1152</v>
      </c>
      <c r="G107" s="146" t="s">
        <v>1153</v>
      </c>
    </row>
    <row r="108" spans="1:7" ht="12.75">
      <c r="A108" s="144" t="s">
        <v>1154</v>
      </c>
      <c r="B108" s="146" t="s">
        <v>1151</v>
      </c>
      <c r="C108" s="146" t="s">
        <v>1151</v>
      </c>
      <c r="D108" s="146" t="s">
        <v>1151</v>
      </c>
      <c r="E108" s="146" t="s">
        <v>1152</v>
      </c>
      <c r="F108" s="146" t="s">
        <v>1152</v>
      </c>
      <c r="G108" s="146" t="s">
        <v>1147</v>
      </c>
    </row>
    <row r="111" ht="12.75">
      <c r="A111" s="108" t="s">
        <v>1235</v>
      </c>
    </row>
    <row r="112" spans="1:7" ht="12.75" customHeight="1">
      <c r="A112" s="144" t="s">
        <v>1082</v>
      </c>
      <c r="B112" s="145" t="s">
        <v>1083</v>
      </c>
      <c r="C112" s="145"/>
      <c r="D112" s="145"/>
      <c r="E112" s="145"/>
      <c r="F112" s="145"/>
      <c r="G112" s="144" t="s">
        <v>1084</v>
      </c>
    </row>
    <row r="113" spans="1:7" ht="12.75">
      <c r="A113" s="144" t="s">
        <v>1085</v>
      </c>
      <c r="B113" s="144" t="s">
        <v>1086</v>
      </c>
      <c r="C113" s="144" t="s">
        <v>1087</v>
      </c>
      <c r="D113" s="144" t="s">
        <v>1088</v>
      </c>
      <c r="E113" s="144" t="s">
        <v>1089</v>
      </c>
      <c r="F113" s="144" t="s">
        <v>1090</v>
      </c>
      <c r="G113" s="144" t="s">
        <v>1089</v>
      </c>
    </row>
    <row r="114" spans="1:7" ht="12.75">
      <c r="A114" s="144" t="s">
        <v>1091</v>
      </c>
      <c r="B114" s="146" t="s">
        <v>1222</v>
      </c>
      <c r="C114" s="146" t="s">
        <v>1236</v>
      </c>
      <c r="D114" s="146" t="s">
        <v>1205</v>
      </c>
      <c r="E114" s="146" t="s">
        <v>1237</v>
      </c>
      <c r="F114" s="146" t="s">
        <v>1238</v>
      </c>
      <c r="G114" s="146" t="s">
        <v>1095</v>
      </c>
    </row>
    <row r="115" spans="1:7" ht="12.75">
      <c r="A115" s="144" t="s">
        <v>1098</v>
      </c>
      <c r="B115" s="146" t="s">
        <v>1099</v>
      </c>
      <c r="C115" s="146" t="s">
        <v>1100</v>
      </c>
      <c r="D115" s="146" t="s">
        <v>1101</v>
      </c>
      <c r="E115" s="146" t="s">
        <v>1101</v>
      </c>
      <c r="F115" s="146" t="s">
        <v>1102</v>
      </c>
      <c r="G115" s="146" t="s">
        <v>1101</v>
      </c>
    </row>
    <row r="116" spans="1:7" ht="12.75">
      <c r="A116" s="144" t="s">
        <v>1103</v>
      </c>
      <c r="B116" s="146">
        <v>180</v>
      </c>
      <c r="C116" s="146">
        <v>140</v>
      </c>
      <c r="D116" s="146">
        <v>200</v>
      </c>
      <c r="E116" s="146">
        <v>280</v>
      </c>
      <c r="F116" s="146">
        <v>300</v>
      </c>
      <c r="G116" s="146">
        <v>220</v>
      </c>
    </row>
    <row r="117" spans="1:7" ht="12.75">
      <c r="A117" s="144" t="s">
        <v>724</v>
      </c>
      <c r="B117" s="146">
        <v>50</v>
      </c>
      <c r="C117" s="146">
        <v>40</v>
      </c>
      <c r="D117" s="146">
        <v>60</v>
      </c>
      <c r="E117" s="146">
        <v>80</v>
      </c>
      <c r="F117" s="146">
        <v>90</v>
      </c>
      <c r="G117" s="146">
        <v>100</v>
      </c>
    </row>
    <row r="118" spans="1:7" ht="12.75">
      <c r="A118" s="144" t="s">
        <v>1104</v>
      </c>
      <c r="B118" s="146" t="s">
        <v>1239</v>
      </c>
      <c r="C118" s="146" t="s">
        <v>1240</v>
      </c>
      <c r="D118" s="146" t="s">
        <v>1241</v>
      </c>
      <c r="E118" s="146" t="s">
        <v>1162</v>
      </c>
      <c r="F118" s="146" t="s">
        <v>1107</v>
      </c>
      <c r="G118" s="146" t="s">
        <v>1225</v>
      </c>
    </row>
    <row r="119" spans="1:7" ht="12.75">
      <c r="A119" s="144" t="s">
        <v>1109</v>
      </c>
      <c r="B119" s="146" t="s">
        <v>1242</v>
      </c>
      <c r="C119" s="146" t="s">
        <v>1242</v>
      </c>
      <c r="D119" s="146" t="s">
        <v>1243</v>
      </c>
      <c r="E119" s="146" t="s">
        <v>1165</v>
      </c>
      <c r="F119" s="146" t="s">
        <v>1165</v>
      </c>
      <c r="G119" s="146" t="s">
        <v>1165</v>
      </c>
    </row>
    <row r="120" spans="1:7" ht="12.75">
      <c r="A120" s="144" t="s">
        <v>1114</v>
      </c>
      <c r="B120" s="146" t="s">
        <v>1115</v>
      </c>
      <c r="C120" s="146" t="s">
        <v>1115</v>
      </c>
      <c r="D120" s="146" t="s">
        <v>1115</v>
      </c>
      <c r="E120" s="146" t="s">
        <v>1115</v>
      </c>
      <c r="F120" s="146" t="s">
        <v>1115</v>
      </c>
      <c r="G120" s="146" t="s">
        <v>1115</v>
      </c>
    </row>
    <row r="121" spans="1:7" ht="12.75">
      <c r="A121" s="144" t="s">
        <v>1116</v>
      </c>
      <c r="B121" s="146" t="s">
        <v>1244</v>
      </c>
      <c r="C121" s="146" t="s">
        <v>1244</v>
      </c>
      <c r="D121" s="146" t="s">
        <v>1117</v>
      </c>
      <c r="E121" s="146" t="s">
        <v>1118</v>
      </c>
      <c r="F121" s="146" t="s">
        <v>1118</v>
      </c>
      <c r="G121" s="146" t="s">
        <v>1118</v>
      </c>
    </row>
    <row r="122" spans="1:7" ht="12.75">
      <c r="A122" s="144" t="s">
        <v>1121</v>
      </c>
      <c r="B122" s="146" t="s">
        <v>1123</v>
      </c>
      <c r="C122" s="146" t="s">
        <v>1245</v>
      </c>
      <c r="D122" s="146" t="s">
        <v>1246</v>
      </c>
      <c r="E122" s="146" t="s">
        <v>1231</v>
      </c>
      <c r="F122" s="146" t="s">
        <v>1126</v>
      </c>
      <c r="G122" s="146" t="s">
        <v>1247</v>
      </c>
    </row>
    <row r="123" spans="1:7" ht="12.75">
      <c r="A123" s="144" t="s">
        <v>1128</v>
      </c>
      <c r="B123" s="146" t="s">
        <v>1129</v>
      </c>
      <c r="C123" s="146" t="s">
        <v>1197</v>
      </c>
      <c r="D123" s="146" t="s">
        <v>1215</v>
      </c>
      <c r="E123" s="146" t="s">
        <v>1216</v>
      </c>
      <c r="F123" s="146" t="s">
        <v>1217</v>
      </c>
      <c r="G123" s="146" t="s">
        <v>1248</v>
      </c>
    </row>
    <row r="124" spans="1:7" ht="12.75">
      <c r="A124" s="144" t="s">
        <v>1133</v>
      </c>
      <c r="B124" s="146" t="s">
        <v>1134</v>
      </c>
      <c r="C124" s="146" t="s">
        <v>1134</v>
      </c>
      <c r="D124" s="146" t="s">
        <v>1135</v>
      </c>
      <c r="E124" s="146" t="s">
        <v>1135</v>
      </c>
      <c r="F124" s="146" t="s">
        <v>1135</v>
      </c>
      <c r="G124" s="146" t="s">
        <v>1135</v>
      </c>
    </row>
    <row r="125" spans="1:7" ht="12.75">
      <c r="A125" s="144" t="s">
        <v>1136</v>
      </c>
      <c r="B125" s="146" t="s">
        <v>1138</v>
      </c>
      <c r="C125" s="146" t="s">
        <v>1137</v>
      </c>
      <c r="D125" s="146" t="s">
        <v>1138</v>
      </c>
      <c r="E125" s="146" t="s">
        <v>1139</v>
      </c>
      <c r="F125" s="146" t="s">
        <v>1249</v>
      </c>
      <c r="G125" s="146" t="s">
        <v>1137</v>
      </c>
    </row>
    <row r="126" spans="1:7" ht="12.75">
      <c r="A126" s="144" t="s">
        <v>271</v>
      </c>
      <c r="B126" s="146" t="s">
        <v>1249</v>
      </c>
      <c r="C126" s="146" t="s">
        <v>1139</v>
      </c>
      <c r="D126" s="146" t="s">
        <v>1142</v>
      </c>
      <c r="E126" s="146" t="s">
        <v>1143</v>
      </c>
      <c r="F126" s="146" t="s">
        <v>1143</v>
      </c>
      <c r="G126" s="146" t="s">
        <v>1142</v>
      </c>
    </row>
    <row r="127" spans="1:7" ht="12.75">
      <c r="A127" s="144" t="s">
        <v>1145</v>
      </c>
      <c r="B127" s="146" t="s">
        <v>1147</v>
      </c>
      <c r="C127" s="146" t="s">
        <v>1147</v>
      </c>
      <c r="D127" s="146" t="s">
        <v>1149</v>
      </c>
      <c r="E127" s="146" t="s">
        <v>1155</v>
      </c>
      <c r="F127" s="146" t="s">
        <v>1155</v>
      </c>
      <c r="G127" s="146" t="s">
        <v>1155</v>
      </c>
    </row>
    <row r="128" spans="1:7" ht="12.75">
      <c r="A128" s="144" t="s">
        <v>1148</v>
      </c>
      <c r="B128" s="146" t="s">
        <v>1151</v>
      </c>
      <c r="C128" s="146" t="s">
        <v>1155</v>
      </c>
      <c r="D128" s="146" t="s">
        <v>1151</v>
      </c>
      <c r="E128" s="146" t="s">
        <v>1152</v>
      </c>
      <c r="F128" s="146" t="s">
        <v>1153</v>
      </c>
      <c r="G128" s="146" t="s">
        <v>1152</v>
      </c>
    </row>
    <row r="129" spans="1:7" ht="12.75">
      <c r="A129" s="144" t="s">
        <v>1150</v>
      </c>
      <c r="B129" s="146" t="s">
        <v>1151</v>
      </c>
      <c r="C129" s="146" t="s">
        <v>1155</v>
      </c>
      <c r="D129" s="146" t="s">
        <v>1152</v>
      </c>
      <c r="E129" s="146" t="s">
        <v>1152</v>
      </c>
      <c r="F129" s="146" t="s">
        <v>1153</v>
      </c>
      <c r="G129" s="146" t="s">
        <v>1153</v>
      </c>
    </row>
    <row r="130" spans="1:7" ht="12.75">
      <c r="A130" s="144" t="s">
        <v>1154</v>
      </c>
      <c r="B130" s="146" t="s">
        <v>1155</v>
      </c>
      <c r="C130" s="146" t="s">
        <v>1149</v>
      </c>
      <c r="D130" s="146" t="s">
        <v>1151</v>
      </c>
      <c r="E130" s="146" t="s">
        <v>1152</v>
      </c>
      <c r="F130" s="146" t="s">
        <v>1152</v>
      </c>
      <c r="G130" s="146" t="s">
        <v>1147</v>
      </c>
    </row>
    <row r="133" ht="12.75">
      <c r="A133" s="108" t="s">
        <v>1250</v>
      </c>
    </row>
    <row r="134" spans="1:7" ht="12.75" customHeight="1">
      <c r="A134" s="144" t="s">
        <v>1082</v>
      </c>
      <c r="B134" s="145" t="s">
        <v>1083</v>
      </c>
      <c r="C134" s="145"/>
      <c r="D134" s="145"/>
      <c r="E134" s="145"/>
      <c r="F134" s="145"/>
      <c r="G134" s="144" t="s">
        <v>1084</v>
      </c>
    </row>
    <row r="135" spans="1:7" ht="12.75">
      <c r="A135" s="144" t="s">
        <v>1085</v>
      </c>
      <c r="B135" s="144" t="s">
        <v>1086</v>
      </c>
      <c r="C135" s="144" t="s">
        <v>1087</v>
      </c>
      <c r="D135" s="144" t="s">
        <v>1088</v>
      </c>
      <c r="E135" s="144" t="s">
        <v>1089</v>
      </c>
      <c r="F135" s="144" t="s">
        <v>1090</v>
      </c>
      <c r="G135" s="144" t="s">
        <v>1089</v>
      </c>
    </row>
    <row r="136" spans="1:7" ht="12.75">
      <c r="A136" s="144" t="s">
        <v>1091</v>
      </c>
      <c r="B136" s="146" t="s">
        <v>1251</v>
      </c>
      <c r="C136" s="146" t="s">
        <v>1161</v>
      </c>
      <c r="D136" s="146" t="s">
        <v>1252</v>
      </c>
      <c r="E136" s="146" t="s">
        <v>1253</v>
      </c>
      <c r="F136" s="146" t="s">
        <v>1254</v>
      </c>
      <c r="G136" s="146" t="s">
        <v>1255</v>
      </c>
    </row>
    <row r="137" spans="1:7" ht="12.75">
      <c r="A137" s="144" t="s">
        <v>1098</v>
      </c>
      <c r="B137" s="146" t="s">
        <v>1099</v>
      </c>
      <c r="C137" s="146" t="s">
        <v>1100</v>
      </c>
      <c r="D137" s="146" t="s">
        <v>1101</v>
      </c>
      <c r="E137" s="146" t="s">
        <v>1101</v>
      </c>
      <c r="F137" s="146" t="s">
        <v>1102</v>
      </c>
      <c r="G137" s="146" t="s">
        <v>1101</v>
      </c>
    </row>
    <row r="138" spans="1:7" ht="12.75">
      <c r="A138" s="144" t="s">
        <v>1103</v>
      </c>
      <c r="B138" s="146">
        <v>240</v>
      </c>
      <c r="C138" s="146">
        <v>240</v>
      </c>
      <c r="D138" s="146">
        <v>270</v>
      </c>
      <c r="E138" s="146">
        <v>380</v>
      </c>
      <c r="F138" s="146">
        <v>400</v>
      </c>
      <c r="G138" s="146">
        <v>320</v>
      </c>
    </row>
    <row r="139" spans="1:7" ht="12.75">
      <c r="A139" s="144" t="s">
        <v>724</v>
      </c>
      <c r="B139" s="146">
        <v>100</v>
      </c>
      <c r="C139" s="146">
        <v>100</v>
      </c>
      <c r="D139" s="146">
        <v>120</v>
      </c>
      <c r="E139" s="146">
        <v>170</v>
      </c>
      <c r="F139" s="146">
        <v>180</v>
      </c>
      <c r="G139" s="146">
        <v>180</v>
      </c>
    </row>
    <row r="140" spans="1:7" ht="12.75">
      <c r="A140" s="144" t="s">
        <v>1104</v>
      </c>
      <c r="B140" s="146" t="s">
        <v>1108</v>
      </c>
      <c r="C140" s="146" t="s">
        <v>1225</v>
      </c>
      <c r="D140" s="146" t="s">
        <v>1256</v>
      </c>
      <c r="E140" s="146" t="s">
        <v>1257</v>
      </c>
      <c r="F140" s="146" t="s">
        <v>1258</v>
      </c>
      <c r="G140" s="146" t="s">
        <v>1258</v>
      </c>
    </row>
    <row r="141" spans="1:7" ht="12.75">
      <c r="A141" s="144" t="s">
        <v>1109</v>
      </c>
      <c r="B141" s="146" t="s">
        <v>1112</v>
      </c>
      <c r="C141" s="146" t="s">
        <v>1112</v>
      </c>
      <c r="D141" s="146" t="s">
        <v>1113</v>
      </c>
      <c r="E141" s="146" t="s">
        <v>1228</v>
      </c>
      <c r="F141" s="146" t="s">
        <v>1229</v>
      </c>
      <c r="G141" s="146" t="s">
        <v>1229</v>
      </c>
    </row>
    <row r="142" spans="1:7" ht="12.75">
      <c r="A142" s="144" t="s">
        <v>1114</v>
      </c>
      <c r="B142" s="146" t="s">
        <v>1115</v>
      </c>
      <c r="C142" s="146" t="s">
        <v>1115</v>
      </c>
      <c r="D142" s="146" t="s">
        <v>1115</v>
      </c>
      <c r="E142" s="146" t="s">
        <v>1115</v>
      </c>
      <c r="F142" s="146" t="s">
        <v>1115</v>
      </c>
      <c r="G142" s="146" t="s">
        <v>1115</v>
      </c>
    </row>
    <row r="143" spans="1:7" ht="12.75">
      <c r="A143" s="144" t="s">
        <v>1116</v>
      </c>
      <c r="B143" s="146" t="s">
        <v>1118</v>
      </c>
      <c r="C143" s="146" t="s">
        <v>1118</v>
      </c>
      <c r="D143" s="146" t="s">
        <v>1119</v>
      </c>
      <c r="E143" s="146" t="s">
        <v>1259</v>
      </c>
      <c r="F143" s="146" t="s">
        <v>1190</v>
      </c>
      <c r="G143" s="146" t="s">
        <v>1260</v>
      </c>
    </row>
    <row r="144" spans="1:7" ht="12.75">
      <c r="A144" s="144" t="s">
        <v>1121</v>
      </c>
      <c r="B144" s="146" t="s">
        <v>1261</v>
      </c>
      <c r="C144" s="146" t="s">
        <v>1170</v>
      </c>
      <c r="D144" s="146" t="s">
        <v>1230</v>
      </c>
      <c r="E144" s="146" t="s">
        <v>1213</v>
      </c>
      <c r="F144" s="146" t="s">
        <v>1262</v>
      </c>
      <c r="G144" s="146" t="s">
        <v>1263</v>
      </c>
    </row>
    <row r="145" spans="1:7" ht="12.75">
      <c r="A145" s="144" t="s">
        <v>1128</v>
      </c>
      <c r="B145" s="146" t="s">
        <v>1120</v>
      </c>
      <c r="C145" s="146" t="s">
        <v>1120</v>
      </c>
      <c r="D145" s="146" t="s">
        <v>1215</v>
      </c>
      <c r="E145" s="146" t="s">
        <v>1196</v>
      </c>
      <c r="F145" s="146" t="s">
        <v>1264</v>
      </c>
      <c r="G145" s="146" t="s">
        <v>1132</v>
      </c>
    </row>
    <row r="146" spans="1:7" ht="12.75">
      <c r="A146" s="144" t="s">
        <v>1133</v>
      </c>
      <c r="B146" s="146" t="s">
        <v>1134</v>
      </c>
      <c r="C146" s="146" t="s">
        <v>1134</v>
      </c>
      <c r="D146" s="146" t="s">
        <v>1134</v>
      </c>
      <c r="E146" s="146" t="s">
        <v>1135</v>
      </c>
      <c r="F146" s="146" t="s">
        <v>1135</v>
      </c>
      <c r="G146" s="146" t="s">
        <v>1135</v>
      </c>
    </row>
    <row r="147" spans="1:7" ht="12.75">
      <c r="A147" s="144" t="s">
        <v>1136</v>
      </c>
      <c r="B147" s="146" t="s">
        <v>1137</v>
      </c>
      <c r="C147" s="146" t="s">
        <v>1137</v>
      </c>
      <c r="D147" s="146" t="s">
        <v>1137</v>
      </c>
      <c r="E147" s="146" t="s">
        <v>1138</v>
      </c>
      <c r="F147" s="146" t="s">
        <v>1139</v>
      </c>
      <c r="G147" s="146" t="s">
        <v>1140</v>
      </c>
    </row>
    <row r="148" spans="1:7" ht="12.75">
      <c r="A148" s="144" t="s">
        <v>271</v>
      </c>
      <c r="B148" s="146" t="s">
        <v>1144</v>
      </c>
      <c r="C148" s="146" t="s">
        <v>1144</v>
      </c>
      <c r="D148" s="146" t="s">
        <v>1174</v>
      </c>
      <c r="E148" s="146" t="s">
        <v>1201</v>
      </c>
      <c r="F148" s="146" t="s">
        <v>1234</v>
      </c>
      <c r="G148" s="146" t="s">
        <v>1198</v>
      </c>
    </row>
    <row r="149" spans="1:7" ht="12.75">
      <c r="A149" s="144" t="s">
        <v>1145</v>
      </c>
      <c r="B149" s="146" t="s">
        <v>1147</v>
      </c>
      <c r="C149" s="146" t="s">
        <v>1147</v>
      </c>
      <c r="D149" s="146" t="s">
        <v>1147</v>
      </c>
      <c r="E149" s="146" t="s">
        <v>1149</v>
      </c>
      <c r="F149" s="146" t="s">
        <v>1149</v>
      </c>
      <c r="G149" s="146" t="s">
        <v>1149</v>
      </c>
    </row>
    <row r="150" spans="1:7" ht="12.75">
      <c r="A150" s="144" t="s">
        <v>1148</v>
      </c>
      <c r="B150" s="146" t="s">
        <v>1147</v>
      </c>
      <c r="C150" s="146" t="s">
        <v>1147</v>
      </c>
      <c r="D150" s="146" t="s">
        <v>1147</v>
      </c>
      <c r="E150" s="146" t="s">
        <v>1149</v>
      </c>
      <c r="F150" s="146" t="s">
        <v>1149</v>
      </c>
      <c r="G150" s="146" t="s">
        <v>1149</v>
      </c>
    </row>
    <row r="151" spans="1:7" ht="12.75">
      <c r="A151" s="144" t="s">
        <v>1150</v>
      </c>
      <c r="B151" s="146" t="s">
        <v>1151</v>
      </c>
      <c r="C151" s="146" t="s">
        <v>1151</v>
      </c>
      <c r="D151" s="146" t="s">
        <v>1152</v>
      </c>
      <c r="E151" s="146" t="s">
        <v>1153</v>
      </c>
      <c r="F151" s="146" t="s">
        <v>1153</v>
      </c>
      <c r="G151" s="146" t="s">
        <v>1153</v>
      </c>
    </row>
    <row r="152" spans="1:7" ht="12.75">
      <c r="A152" s="144" t="s">
        <v>1154</v>
      </c>
      <c r="B152" s="146" t="s">
        <v>1151</v>
      </c>
      <c r="C152" s="146" t="s">
        <v>1151</v>
      </c>
      <c r="D152" s="146" t="s">
        <v>1151</v>
      </c>
      <c r="E152" s="146" t="s">
        <v>1152</v>
      </c>
      <c r="F152" s="146" t="s">
        <v>1152</v>
      </c>
      <c r="G152" s="146" t="s">
        <v>1149</v>
      </c>
    </row>
    <row r="155" ht="12.75">
      <c r="A155" s="108" t="s">
        <v>1265</v>
      </c>
    </row>
    <row r="156" spans="1:7" ht="12.75" customHeight="1">
      <c r="A156" s="144" t="s">
        <v>1082</v>
      </c>
      <c r="B156" s="145" t="s">
        <v>1083</v>
      </c>
      <c r="C156" s="145"/>
      <c r="D156" s="145"/>
      <c r="E156" s="145"/>
      <c r="F156" s="145"/>
      <c r="G156" s="144" t="s">
        <v>1084</v>
      </c>
    </row>
    <row r="157" spans="1:7" ht="12.75">
      <c r="A157" s="144" t="s">
        <v>1085</v>
      </c>
      <c r="B157" s="144" t="s">
        <v>1086</v>
      </c>
      <c r="C157" s="144" t="s">
        <v>1087</v>
      </c>
      <c r="D157" s="144" t="s">
        <v>1088</v>
      </c>
      <c r="E157" s="144" t="s">
        <v>1089</v>
      </c>
      <c r="F157" s="144" t="s">
        <v>1090</v>
      </c>
      <c r="G157" s="144" t="s">
        <v>1089</v>
      </c>
    </row>
    <row r="158" spans="1:7" ht="12.75">
      <c r="A158" s="144" t="s">
        <v>1091</v>
      </c>
      <c r="B158" s="146" t="s">
        <v>1266</v>
      </c>
      <c r="C158" s="146" t="s">
        <v>1236</v>
      </c>
      <c r="D158" s="146" t="s">
        <v>1267</v>
      </c>
      <c r="E158" s="146" t="s">
        <v>1268</v>
      </c>
      <c r="F158" s="146" t="s">
        <v>1095</v>
      </c>
      <c r="G158" s="146" t="s">
        <v>1266</v>
      </c>
    </row>
    <row r="159" spans="1:7" ht="12.75">
      <c r="A159" s="144" t="s">
        <v>1098</v>
      </c>
      <c r="B159" s="146" t="s">
        <v>1099</v>
      </c>
      <c r="C159" s="146" t="s">
        <v>1100</v>
      </c>
      <c r="D159" s="146" t="s">
        <v>1101</v>
      </c>
      <c r="E159" s="146" t="s">
        <v>1101</v>
      </c>
      <c r="F159" s="146" t="s">
        <v>1102</v>
      </c>
      <c r="G159" s="146" t="s">
        <v>1101</v>
      </c>
    </row>
    <row r="160" spans="1:7" ht="12.75">
      <c r="A160" s="144" t="s">
        <v>1103</v>
      </c>
      <c r="B160" s="146">
        <v>190</v>
      </c>
      <c r="C160" s="146">
        <v>190</v>
      </c>
      <c r="D160" s="146">
        <v>200</v>
      </c>
      <c r="E160" s="146">
        <v>280</v>
      </c>
      <c r="F160" s="146">
        <v>300</v>
      </c>
      <c r="G160" s="146">
        <v>220</v>
      </c>
    </row>
    <row r="161" spans="1:7" ht="12.75">
      <c r="A161" s="144" t="s">
        <v>724</v>
      </c>
      <c r="B161" s="146">
        <v>60</v>
      </c>
      <c r="C161" s="146">
        <v>60</v>
      </c>
      <c r="D161" s="146">
        <v>70</v>
      </c>
      <c r="E161" s="146">
        <v>90</v>
      </c>
      <c r="F161" s="146">
        <v>100</v>
      </c>
      <c r="G161" s="146">
        <v>110</v>
      </c>
    </row>
    <row r="162" spans="1:7" ht="12.75">
      <c r="A162" s="144" t="s">
        <v>1269</v>
      </c>
      <c r="B162" s="146" t="s">
        <v>1270</v>
      </c>
      <c r="C162" s="146" t="s">
        <v>1270</v>
      </c>
      <c r="D162" s="146" t="s">
        <v>1271</v>
      </c>
      <c r="E162" s="146" t="s">
        <v>1272</v>
      </c>
      <c r="F162" s="146" t="s">
        <v>1273</v>
      </c>
      <c r="G162" s="146" t="s">
        <v>1274</v>
      </c>
    </row>
    <row r="163" spans="1:7" ht="12.75">
      <c r="A163" s="144" t="s">
        <v>1275</v>
      </c>
      <c r="B163" s="146" t="s">
        <v>1276</v>
      </c>
      <c r="C163" s="146" t="s">
        <v>1277</v>
      </c>
      <c r="D163" s="146" t="s">
        <v>1278</v>
      </c>
      <c r="E163" s="146" t="s">
        <v>1279</v>
      </c>
      <c r="F163" s="146" t="s">
        <v>1279</v>
      </c>
      <c r="G163" s="146" t="s">
        <v>1279</v>
      </c>
    </row>
    <row r="164" spans="1:7" ht="12.75">
      <c r="A164" s="144" t="s">
        <v>1114</v>
      </c>
      <c r="B164" s="146" t="s">
        <v>1115</v>
      </c>
      <c r="C164" s="146" t="s">
        <v>1115</v>
      </c>
      <c r="D164" s="146" t="s">
        <v>1115</v>
      </c>
      <c r="E164" s="146" t="s">
        <v>1115</v>
      </c>
      <c r="F164" s="146" t="s">
        <v>1115</v>
      </c>
      <c r="G164" s="146" t="s">
        <v>1115</v>
      </c>
    </row>
    <row r="165" spans="1:7" ht="12.75">
      <c r="A165" s="144" t="s">
        <v>1280</v>
      </c>
      <c r="B165" s="146" t="s">
        <v>1281</v>
      </c>
      <c r="C165" s="146" t="s">
        <v>1281</v>
      </c>
      <c r="D165" s="146" t="s">
        <v>1282</v>
      </c>
      <c r="E165" s="146" t="s">
        <v>1283</v>
      </c>
      <c r="F165" s="146" t="s">
        <v>1283</v>
      </c>
      <c r="G165" s="146" t="s">
        <v>1283</v>
      </c>
    </row>
    <row r="166" spans="1:7" ht="12.75">
      <c r="A166" s="144" t="s">
        <v>1284</v>
      </c>
      <c r="B166" s="146" t="s">
        <v>1285</v>
      </c>
      <c r="C166" s="146" t="s">
        <v>1285</v>
      </c>
      <c r="D166" s="146" t="s">
        <v>1286</v>
      </c>
      <c r="E166" s="146" t="s">
        <v>1287</v>
      </c>
      <c r="F166" s="146" t="s">
        <v>1288</v>
      </c>
      <c r="G166" s="146" t="s">
        <v>1289</v>
      </c>
    </row>
    <row r="167" spans="1:7" ht="12.75">
      <c r="A167" s="144" t="s">
        <v>1290</v>
      </c>
      <c r="B167" s="146" t="s">
        <v>1283</v>
      </c>
      <c r="C167" s="146" t="s">
        <v>1283</v>
      </c>
      <c r="D167" s="146" t="s">
        <v>1283</v>
      </c>
      <c r="E167" s="146" t="s">
        <v>1283</v>
      </c>
      <c r="F167" s="146" t="s">
        <v>1283</v>
      </c>
      <c r="G167" s="146" t="s">
        <v>1283</v>
      </c>
    </row>
    <row r="168" spans="1:7" ht="12.75">
      <c r="A168" s="144" t="s">
        <v>1291</v>
      </c>
      <c r="B168" s="146" t="s">
        <v>1292</v>
      </c>
      <c r="C168" s="146" t="s">
        <v>1292</v>
      </c>
      <c r="D168" s="146" t="s">
        <v>1292</v>
      </c>
      <c r="E168" s="146" t="s">
        <v>1292</v>
      </c>
      <c r="F168" s="146" t="s">
        <v>1293</v>
      </c>
      <c r="G168" s="146" t="s">
        <v>1292</v>
      </c>
    </row>
    <row r="169" spans="1:7" ht="12.75">
      <c r="A169" s="144" t="s">
        <v>1136</v>
      </c>
      <c r="B169" s="146" t="s">
        <v>1137</v>
      </c>
      <c r="C169" s="146" t="s">
        <v>1140</v>
      </c>
      <c r="D169" s="146" t="s">
        <v>1137</v>
      </c>
      <c r="E169" s="146" t="s">
        <v>1138</v>
      </c>
      <c r="F169" s="146" t="s">
        <v>1138</v>
      </c>
      <c r="G169" s="146" t="s">
        <v>1294</v>
      </c>
    </row>
    <row r="170" spans="1:7" ht="12.75">
      <c r="A170" s="144" t="s">
        <v>271</v>
      </c>
      <c r="B170" s="146" t="s">
        <v>1141</v>
      </c>
      <c r="C170" s="146" t="s">
        <v>1141</v>
      </c>
      <c r="D170" s="146" t="s">
        <v>1142</v>
      </c>
      <c r="E170" s="146" t="s">
        <v>1143</v>
      </c>
      <c r="F170" s="146" t="s">
        <v>1143</v>
      </c>
      <c r="G170" s="146" t="s">
        <v>1142</v>
      </c>
    </row>
    <row r="171" spans="1:7" ht="12.75">
      <c r="A171" s="144" t="s">
        <v>1295</v>
      </c>
      <c r="B171" s="147">
        <v>0.1</v>
      </c>
      <c r="C171" s="147">
        <v>0.1</v>
      </c>
      <c r="D171" s="147">
        <v>0.1</v>
      </c>
      <c r="E171" s="147">
        <v>0.15</v>
      </c>
      <c r="F171" s="147">
        <v>0.15</v>
      </c>
      <c r="G171" s="147">
        <v>0.15</v>
      </c>
    </row>
    <row r="172" spans="1:7" ht="12.75">
      <c r="A172" s="144" t="s">
        <v>1296</v>
      </c>
      <c r="B172" s="147">
        <v>0</v>
      </c>
      <c r="C172" s="147">
        <v>0</v>
      </c>
      <c r="D172" s="147">
        <v>0</v>
      </c>
      <c r="E172" s="147">
        <v>0</v>
      </c>
      <c r="F172" s="147">
        <v>0</v>
      </c>
      <c r="G172" s="147">
        <v>0</v>
      </c>
    </row>
    <row r="173" spans="1:7" ht="12.75">
      <c r="A173" s="144" t="s">
        <v>1150</v>
      </c>
      <c r="B173" s="147">
        <v>0.1</v>
      </c>
      <c r="C173" s="147">
        <v>0.15</v>
      </c>
      <c r="D173" s="147">
        <v>0.15</v>
      </c>
      <c r="E173" s="147">
        <v>0.2</v>
      </c>
      <c r="F173" s="147">
        <v>0.2</v>
      </c>
      <c r="G173" s="147">
        <v>0.2</v>
      </c>
    </row>
    <row r="174" spans="1:7" ht="12.75">
      <c r="A174" s="144" t="s">
        <v>1154</v>
      </c>
      <c r="B174" s="147">
        <v>0.08</v>
      </c>
      <c r="C174" s="147">
        <v>0.08</v>
      </c>
      <c r="D174" s="147">
        <v>0.08</v>
      </c>
      <c r="E174" s="147">
        <v>0.1</v>
      </c>
      <c r="F174" s="147">
        <v>0.15</v>
      </c>
      <c r="G174" s="147">
        <v>0.02</v>
      </c>
    </row>
    <row r="177" ht="12.75">
      <c r="A177" s="108" t="s">
        <v>1297</v>
      </c>
    </row>
    <row r="178" spans="1:7" ht="12.75" customHeight="1">
      <c r="A178" s="144" t="s">
        <v>1082</v>
      </c>
      <c r="B178" s="145" t="s">
        <v>1083</v>
      </c>
      <c r="C178" s="145"/>
      <c r="D178" s="145"/>
      <c r="E178" s="145"/>
      <c r="F178" s="145"/>
      <c r="G178" s="144" t="s">
        <v>1084</v>
      </c>
    </row>
    <row r="179" spans="1:7" ht="12.75">
      <c r="A179" s="144" t="s">
        <v>1085</v>
      </c>
      <c r="B179" s="144" t="s">
        <v>1086</v>
      </c>
      <c r="C179" s="144" t="s">
        <v>1087</v>
      </c>
      <c r="D179" s="144" t="s">
        <v>1088</v>
      </c>
      <c r="E179" s="144" t="s">
        <v>1089</v>
      </c>
      <c r="F179" s="144" t="s">
        <v>1090</v>
      </c>
      <c r="G179" s="144" t="s">
        <v>1089</v>
      </c>
    </row>
    <row r="180" spans="1:7" ht="12.75">
      <c r="A180" s="144" t="s">
        <v>1091</v>
      </c>
      <c r="B180" s="146" t="s">
        <v>1176</v>
      </c>
      <c r="C180" s="146" t="s">
        <v>1298</v>
      </c>
      <c r="D180" s="146" t="s">
        <v>1299</v>
      </c>
      <c r="E180" s="146" t="s">
        <v>1178</v>
      </c>
      <c r="F180" s="146" t="s">
        <v>1300</v>
      </c>
      <c r="G180" s="146" t="s">
        <v>1301</v>
      </c>
    </row>
    <row r="181" spans="1:7" ht="12.75">
      <c r="A181" s="144" t="s">
        <v>1098</v>
      </c>
      <c r="B181" s="146" t="s">
        <v>1099</v>
      </c>
      <c r="C181" s="146" t="s">
        <v>1100</v>
      </c>
      <c r="D181" s="146" t="s">
        <v>1101</v>
      </c>
      <c r="E181" s="146" t="s">
        <v>1101</v>
      </c>
      <c r="F181" s="146" t="s">
        <v>1102</v>
      </c>
      <c r="G181" s="146" t="s">
        <v>1101</v>
      </c>
    </row>
    <row r="182" spans="1:7" ht="12.75">
      <c r="A182" s="144" t="s">
        <v>1103</v>
      </c>
      <c r="B182" s="146">
        <v>230</v>
      </c>
      <c r="C182" s="146">
        <v>230</v>
      </c>
      <c r="D182" s="146">
        <v>250</v>
      </c>
      <c r="E182" s="146">
        <v>350</v>
      </c>
      <c r="F182" s="146">
        <v>370</v>
      </c>
      <c r="G182" s="146">
        <v>290</v>
      </c>
    </row>
    <row r="183" spans="1:7" ht="12.75">
      <c r="A183" s="144" t="s">
        <v>724</v>
      </c>
      <c r="B183" s="146">
        <v>70</v>
      </c>
      <c r="C183" s="146">
        <v>70</v>
      </c>
      <c r="D183" s="146">
        <v>80</v>
      </c>
      <c r="E183" s="146">
        <v>100</v>
      </c>
      <c r="F183" s="146">
        <v>110</v>
      </c>
      <c r="G183" s="146">
        <v>120</v>
      </c>
    </row>
    <row r="184" spans="1:7" ht="12.75">
      <c r="A184" s="144" t="s">
        <v>1269</v>
      </c>
      <c r="B184" s="146" t="s">
        <v>1270</v>
      </c>
      <c r="C184" s="146" t="s">
        <v>1271</v>
      </c>
      <c r="D184" s="146" t="s">
        <v>1271</v>
      </c>
      <c r="E184" s="146" t="s">
        <v>1274</v>
      </c>
      <c r="F184" s="146" t="s">
        <v>1274</v>
      </c>
      <c r="G184" s="146" t="s">
        <v>1302</v>
      </c>
    </row>
    <row r="185" spans="1:7" ht="12.75">
      <c r="A185" s="144" t="s">
        <v>1275</v>
      </c>
      <c r="B185" s="146" t="s">
        <v>1277</v>
      </c>
      <c r="C185" s="146" t="s">
        <v>1277</v>
      </c>
      <c r="D185" s="146" t="s">
        <v>1278</v>
      </c>
      <c r="E185" s="146" t="s">
        <v>1303</v>
      </c>
      <c r="F185" s="146" t="s">
        <v>1303</v>
      </c>
      <c r="G185" s="146" t="s">
        <v>1303</v>
      </c>
    </row>
    <row r="186" spans="1:7" ht="12.75">
      <c r="A186" s="144" t="s">
        <v>1114</v>
      </c>
      <c r="B186" s="146" t="s">
        <v>1115</v>
      </c>
      <c r="C186" s="146" t="s">
        <v>1115</v>
      </c>
      <c r="D186" s="146" t="s">
        <v>1115</v>
      </c>
      <c r="E186" s="146" t="s">
        <v>1115</v>
      </c>
      <c r="F186" s="146" t="s">
        <v>1115</v>
      </c>
      <c r="G186" s="146" t="s">
        <v>1115</v>
      </c>
    </row>
    <row r="187" spans="1:7" ht="12.75">
      <c r="A187" s="144" t="s">
        <v>1280</v>
      </c>
      <c r="B187" s="146" t="s">
        <v>1282</v>
      </c>
      <c r="C187" s="146" t="s">
        <v>1304</v>
      </c>
      <c r="D187" s="146" t="s">
        <v>1304</v>
      </c>
      <c r="E187" s="146" t="s">
        <v>1305</v>
      </c>
      <c r="F187" s="146" t="s">
        <v>1305</v>
      </c>
      <c r="G187" s="146" t="s">
        <v>1305</v>
      </c>
    </row>
    <row r="188" spans="1:7" ht="12.75">
      <c r="A188" s="144" t="s">
        <v>1284</v>
      </c>
      <c r="B188" s="146" t="s">
        <v>1306</v>
      </c>
      <c r="C188" s="146" t="s">
        <v>1287</v>
      </c>
      <c r="D188" s="146" t="s">
        <v>1288</v>
      </c>
      <c r="E188" s="146" t="s">
        <v>1307</v>
      </c>
      <c r="F188" s="146" t="s">
        <v>1308</v>
      </c>
      <c r="G188" s="146" t="s">
        <v>1287</v>
      </c>
    </row>
    <row r="189" spans="1:7" ht="12.75">
      <c r="A189" s="144" t="s">
        <v>1290</v>
      </c>
      <c r="B189" s="146" t="s">
        <v>1309</v>
      </c>
      <c r="C189" s="146" t="s">
        <v>1309</v>
      </c>
      <c r="D189" s="146" t="s">
        <v>1310</v>
      </c>
      <c r="E189" s="146" t="s">
        <v>1311</v>
      </c>
      <c r="F189" s="146" t="s">
        <v>1312</v>
      </c>
      <c r="G189" s="146" t="s">
        <v>1313</v>
      </c>
    </row>
    <row r="190" spans="1:7" ht="12.75">
      <c r="A190" s="144" t="s">
        <v>1291</v>
      </c>
      <c r="B190" s="146" t="s">
        <v>1292</v>
      </c>
      <c r="C190" s="146" t="s">
        <v>1292</v>
      </c>
      <c r="D190" s="146" t="s">
        <v>1292</v>
      </c>
      <c r="E190" s="146" t="s">
        <v>1293</v>
      </c>
      <c r="F190" s="146" t="s">
        <v>1293</v>
      </c>
      <c r="G190" s="146" t="s">
        <v>1292</v>
      </c>
    </row>
    <row r="191" spans="1:7" ht="12.75">
      <c r="A191" s="144" t="s">
        <v>1136</v>
      </c>
      <c r="B191" s="146" t="s">
        <v>1137</v>
      </c>
      <c r="C191" s="146" t="s">
        <v>1140</v>
      </c>
      <c r="D191" s="146" t="s">
        <v>1137</v>
      </c>
      <c r="E191" s="146" t="s">
        <v>1138</v>
      </c>
      <c r="F191" s="146" t="s">
        <v>1138</v>
      </c>
      <c r="G191" s="146" t="s">
        <v>1294</v>
      </c>
    </row>
    <row r="192" spans="1:7" ht="12.75">
      <c r="A192" s="144" t="s">
        <v>271</v>
      </c>
      <c r="B192" s="146" t="s">
        <v>1174</v>
      </c>
      <c r="C192" s="146" t="s">
        <v>1174</v>
      </c>
      <c r="D192" s="146" t="s">
        <v>1143</v>
      </c>
      <c r="E192" s="146" t="s">
        <v>1234</v>
      </c>
      <c r="F192" s="146" t="s">
        <v>1199</v>
      </c>
      <c r="G192" s="146" t="s">
        <v>1173</v>
      </c>
    </row>
    <row r="193" spans="1:7" ht="12.75">
      <c r="A193" s="144" t="s">
        <v>1295</v>
      </c>
      <c r="B193" s="147">
        <v>0.06</v>
      </c>
      <c r="C193" s="147">
        <v>0.06</v>
      </c>
      <c r="D193" s="147">
        <v>0.06</v>
      </c>
      <c r="E193" s="147">
        <v>0.08</v>
      </c>
      <c r="F193" s="147">
        <v>0.08</v>
      </c>
      <c r="G193" s="147">
        <v>0.08</v>
      </c>
    </row>
    <row r="194" spans="1:7" ht="12.75">
      <c r="A194" s="144" t="s">
        <v>1296</v>
      </c>
      <c r="B194" s="147">
        <v>0.02</v>
      </c>
      <c r="C194" s="147">
        <v>0.02</v>
      </c>
      <c r="D194" s="147">
        <v>0.02</v>
      </c>
      <c r="E194" s="147">
        <v>0.02</v>
      </c>
      <c r="F194" s="147">
        <v>0.02</v>
      </c>
      <c r="G194" s="147">
        <v>0.02</v>
      </c>
    </row>
    <row r="195" spans="1:7" ht="12.75">
      <c r="A195" s="144" t="s">
        <v>1150</v>
      </c>
      <c r="B195" s="147">
        <v>0.1</v>
      </c>
      <c r="C195" s="147">
        <v>0.1</v>
      </c>
      <c r="D195" s="147">
        <v>0.15</v>
      </c>
      <c r="E195" s="147">
        <v>0.15</v>
      </c>
      <c r="F195" s="147">
        <v>0.15</v>
      </c>
      <c r="G195" s="147">
        <v>0.2</v>
      </c>
    </row>
    <row r="196" spans="1:7" ht="12.75">
      <c r="A196" s="144" t="s">
        <v>1154</v>
      </c>
      <c r="B196" s="147">
        <v>0.08</v>
      </c>
      <c r="C196" s="147">
        <v>0.08</v>
      </c>
      <c r="D196" s="147">
        <v>0.1</v>
      </c>
      <c r="E196" s="147">
        <v>0.15</v>
      </c>
      <c r="F196" s="147">
        <v>0.15</v>
      </c>
      <c r="G196" s="147">
        <v>0.04</v>
      </c>
    </row>
    <row r="199" ht="12.75">
      <c r="A199" s="148" t="s">
        <v>1314</v>
      </c>
    </row>
    <row r="200" spans="1:7" ht="12.75" customHeight="1">
      <c r="A200" s="144" t="s">
        <v>1082</v>
      </c>
      <c r="B200" s="149" t="s">
        <v>1083</v>
      </c>
      <c r="C200" s="149"/>
      <c r="D200" s="149"/>
      <c r="E200" s="149"/>
      <c r="F200" s="149"/>
      <c r="G200" s="144" t="s">
        <v>1084</v>
      </c>
    </row>
    <row r="201" spans="1:7" ht="12.75">
      <c r="A201" s="144" t="s">
        <v>1085</v>
      </c>
      <c r="B201" s="144" t="s">
        <v>1086</v>
      </c>
      <c r="C201" s="144" t="s">
        <v>1087</v>
      </c>
      <c r="D201" s="144" t="s">
        <v>1088</v>
      </c>
      <c r="E201" s="144" t="s">
        <v>1089</v>
      </c>
      <c r="F201" s="144" t="s">
        <v>1090</v>
      </c>
      <c r="G201" s="144" t="s">
        <v>1089</v>
      </c>
    </row>
    <row r="202" spans="1:7" ht="12.75">
      <c r="A202" s="144" t="s">
        <v>1091</v>
      </c>
      <c r="B202" s="150" t="s">
        <v>1315</v>
      </c>
      <c r="C202" s="146" t="s">
        <v>1205</v>
      </c>
      <c r="D202" s="146" t="s">
        <v>1268</v>
      </c>
      <c r="E202" s="146" t="s">
        <v>1316</v>
      </c>
      <c r="F202" s="146" t="s">
        <v>1317</v>
      </c>
      <c r="G202" s="146" t="s">
        <v>1318</v>
      </c>
    </row>
    <row r="203" spans="1:7" ht="12.75">
      <c r="A203" s="144" t="s">
        <v>1098</v>
      </c>
      <c r="C203" s="146" t="s">
        <v>1182</v>
      </c>
      <c r="D203" s="146" t="s">
        <v>1183</v>
      </c>
      <c r="E203" s="146" t="s">
        <v>1183</v>
      </c>
      <c r="F203" s="146" t="s">
        <v>1184</v>
      </c>
      <c r="G203" s="146" t="s">
        <v>1183</v>
      </c>
    </row>
    <row r="204" spans="1:7" ht="12.75">
      <c r="A204" s="144" t="s">
        <v>1103</v>
      </c>
      <c r="C204" s="146">
        <v>240</v>
      </c>
      <c r="D204" s="146">
        <v>250</v>
      </c>
      <c r="E204" s="146">
        <v>350</v>
      </c>
      <c r="F204" s="146">
        <v>370</v>
      </c>
      <c r="G204" s="146">
        <v>290</v>
      </c>
    </row>
    <row r="205" spans="1:7" ht="12.75">
      <c r="A205" s="144" t="s">
        <v>724</v>
      </c>
      <c r="C205" s="146">
        <v>70</v>
      </c>
      <c r="D205" s="146">
        <v>80</v>
      </c>
      <c r="E205" s="146">
        <v>110</v>
      </c>
      <c r="F205" s="146">
        <v>110</v>
      </c>
      <c r="G205" s="146">
        <v>120</v>
      </c>
    </row>
    <row r="206" spans="1:7" ht="12.75">
      <c r="A206" s="144" t="s">
        <v>1104</v>
      </c>
      <c r="C206" s="146" t="s">
        <v>1106</v>
      </c>
      <c r="D206" s="146" t="s">
        <v>1106</v>
      </c>
      <c r="E206" s="146" t="s">
        <v>1108</v>
      </c>
      <c r="F206" s="146" t="s">
        <v>1108</v>
      </c>
      <c r="G206" s="146" t="s">
        <v>1256</v>
      </c>
    </row>
    <row r="207" spans="1:7" ht="12.75">
      <c r="A207" s="144" t="s">
        <v>1109</v>
      </c>
      <c r="C207" s="146" t="s">
        <v>1243</v>
      </c>
      <c r="D207" s="146" t="s">
        <v>1111</v>
      </c>
      <c r="E207" s="146" t="s">
        <v>1113</v>
      </c>
      <c r="F207" s="146" t="s">
        <v>1113</v>
      </c>
      <c r="G207" s="146" t="s">
        <v>1113</v>
      </c>
    </row>
    <row r="208" spans="1:7" ht="12.75">
      <c r="A208" s="144" t="s">
        <v>1114</v>
      </c>
      <c r="C208" s="146" t="s">
        <v>1115</v>
      </c>
      <c r="D208" s="146" t="s">
        <v>1115</v>
      </c>
      <c r="E208" s="146" t="s">
        <v>1115</v>
      </c>
      <c r="F208" s="146" t="s">
        <v>1115</v>
      </c>
      <c r="G208" s="146" t="s">
        <v>1115</v>
      </c>
    </row>
    <row r="209" spans="1:7" ht="12.75">
      <c r="A209" s="144" t="s">
        <v>1116</v>
      </c>
      <c r="C209" s="146" t="s">
        <v>1119</v>
      </c>
      <c r="D209" s="146" t="s">
        <v>1119</v>
      </c>
      <c r="E209" s="146" t="s">
        <v>1259</v>
      </c>
      <c r="F209" s="146" t="s">
        <v>1259</v>
      </c>
      <c r="G209" s="146" t="s">
        <v>1259</v>
      </c>
    </row>
    <row r="210" spans="1:7" ht="12.75">
      <c r="A210" s="144" t="s">
        <v>1121</v>
      </c>
      <c r="C210" s="146" t="s">
        <v>1230</v>
      </c>
      <c r="D210" s="146" t="s">
        <v>1126</v>
      </c>
      <c r="E210" s="146" t="s">
        <v>1319</v>
      </c>
      <c r="F210" s="146" t="s">
        <v>1320</v>
      </c>
      <c r="G210" s="146" t="s">
        <v>1230</v>
      </c>
    </row>
    <row r="211" spans="1:7" ht="12.75">
      <c r="A211" s="144" t="s">
        <v>1128</v>
      </c>
      <c r="C211" s="146" t="s">
        <v>1321</v>
      </c>
      <c r="D211" s="146" t="s">
        <v>1322</v>
      </c>
      <c r="E211" s="146" t="s">
        <v>1323</v>
      </c>
      <c r="F211" s="146" t="s">
        <v>1324</v>
      </c>
      <c r="G211" s="146" t="s">
        <v>1321</v>
      </c>
    </row>
    <row r="212" spans="1:7" ht="12.75">
      <c r="A212" s="144" t="s">
        <v>1133</v>
      </c>
      <c r="C212" s="146" t="s">
        <v>1134</v>
      </c>
      <c r="D212" s="146" t="s">
        <v>1134</v>
      </c>
      <c r="E212" s="146" t="s">
        <v>1135</v>
      </c>
      <c r="F212" s="146" t="s">
        <v>1135</v>
      </c>
      <c r="G212" s="146" t="s">
        <v>1134</v>
      </c>
    </row>
    <row r="213" spans="1:7" ht="12.75">
      <c r="A213" s="144" t="s">
        <v>1136</v>
      </c>
      <c r="C213" s="146" t="s">
        <v>1142</v>
      </c>
      <c r="D213" s="146" t="s">
        <v>1144</v>
      </c>
      <c r="E213" s="146" t="s">
        <v>1198</v>
      </c>
      <c r="F213" s="146" t="s">
        <v>1173</v>
      </c>
      <c r="G213" s="146" t="s">
        <v>1144</v>
      </c>
    </row>
    <row r="214" spans="1:7" ht="12.75">
      <c r="A214" s="144" t="s">
        <v>271</v>
      </c>
      <c r="C214" s="146" t="s">
        <v>1174</v>
      </c>
      <c r="D214" s="146" t="s">
        <v>1143</v>
      </c>
      <c r="E214" s="146" t="s">
        <v>1234</v>
      </c>
      <c r="F214" s="146" t="s">
        <v>1199</v>
      </c>
      <c r="G214" s="146" t="s">
        <v>1173</v>
      </c>
    </row>
    <row r="215" spans="1:7" ht="12.75">
      <c r="A215" s="144" t="s">
        <v>1145</v>
      </c>
      <c r="C215" s="147">
        <v>0.06</v>
      </c>
      <c r="D215" s="147">
        <v>0.06</v>
      </c>
      <c r="E215" s="147">
        <v>0.08</v>
      </c>
      <c r="F215" s="147">
        <v>0.08</v>
      </c>
      <c r="G215" s="147">
        <v>0.08</v>
      </c>
    </row>
    <row r="216" spans="1:7" ht="12.75">
      <c r="A216" s="144" t="s">
        <v>1148</v>
      </c>
      <c r="C216" s="147">
        <v>0.02</v>
      </c>
      <c r="D216" s="147">
        <v>0.04</v>
      </c>
      <c r="E216" s="147">
        <v>0.04</v>
      </c>
      <c r="F216" s="147">
        <v>0.04</v>
      </c>
      <c r="G216" s="147">
        <v>0.04</v>
      </c>
    </row>
    <row r="217" spans="1:7" ht="12.75">
      <c r="A217" s="144" t="s">
        <v>1150</v>
      </c>
      <c r="C217" s="147">
        <v>0.1</v>
      </c>
      <c r="D217" s="147">
        <v>0.15</v>
      </c>
      <c r="E217" s="147">
        <v>0.15</v>
      </c>
      <c r="F217" s="147">
        <v>0.15</v>
      </c>
      <c r="G217" s="147">
        <v>0.2</v>
      </c>
    </row>
    <row r="218" spans="1:7" ht="12.75">
      <c r="A218" s="144" t="s">
        <v>1154</v>
      </c>
      <c r="C218" s="147">
        <v>0.08</v>
      </c>
      <c r="D218" s="147">
        <v>0.1</v>
      </c>
      <c r="E218" s="147">
        <v>0.15</v>
      </c>
      <c r="F218" s="147">
        <v>0.15</v>
      </c>
      <c r="G218" s="147">
        <v>0.04</v>
      </c>
    </row>
    <row r="221" ht="12.75">
      <c r="A221" s="108" t="s">
        <v>1325</v>
      </c>
    </row>
    <row r="222" spans="1:7" ht="12.75" customHeight="1">
      <c r="A222" s="144" t="s">
        <v>1082</v>
      </c>
      <c r="B222" s="145" t="s">
        <v>1083</v>
      </c>
      <c r="C222" s="145"/>
      <c r="D222" s="145"/>
      <c r="E222" s="145"/>
      <c r="F222" s="145"/>
      <c r="G222" s="144" t="s">
        <v>1084</v>
      </c>
    </row>
    <row r="223" spans="1:7" ht="12.75">
      <c r="A223" s="144" t="s">
        <v>1085</v>
      </c>
      <c r="B223" s="144" t="s">
        <v>1086</v>
      </c>
      <c r="C223" s="144" t="s">
        <v>1087</v>
      </c>
      <c r="D223" s="144" t="s">
        <v>1088</v>
      </c>
      <c r="E223" s="144" t="s">
        <v>1089</v>
      </c>
      <c r="F223" s="144" t="s">
        <v>1090</v>
      </c>
      <c r="G223" s="144" t="s">
        <v>1089</v>
      </c>
    </row>
    <row r="224" spans="1:7" ht="12.75">
      <c r="A224" s="144" t="s">
        <v>1091</v>
      </c>
      <c r="B224" s="146" t="s">
        <v>1158</v>
      </c>
      <c r="C224" s="146" t="s">
        <v>1326</v>
      </c>
      <c r="D224" s="146" t="s">
        <v>1161</v>
      </c>
      <c r="E224" s="146" t="s">
        <v>1327</v>
      </c>
      <c r="F224" s="146" t="s">
        <v>1328</v>
      </c>
      <c r="G224" s="146" t="s">
        <v>1329</v>
      </c>
    </row>
    <row r="225" spans="1:7" ht="12.75">
      <c r="A225" s="144" t="s">
        <v>1098</v>
      </c>
      <c r="B225" s="146" t="s">
        <v>1099</v>
      </c>
      <c r="C225" s="146" t="s">
        <v>1100</v>
      </c>
      <c r="D225" s="146" t="s">
        <v>1101</v>
      </c>
      <c r="E225" s="146" t="s">
        <v>1101</v>
      </c>
      <c r="F225" s="146" t="s">
        <v>1102</v>
      </c>
      <c r="G225" s="146" t="s">
        <v>1101</v>
      </c>
    </row>
    <row r="226" spans="1:7" ht="12.75">
      <c r="A226" s="144" t="s">
        <v>1103</v>
      </c>
      <c r="B226" s="146">
        <v>210</v>
      </c>
      <c r="C226" s="146">
        <v>220</v>
      </c>
      <c r="D226" s="146">
        <v>230</v>
      </c>
      <c r="E226" s="146">
        <v>320</v>
      </c>
      <c r="F226" s="146">
        <v>340</v>
      </c>
      <c r="G226" s="146">
        <v>260</v>
      </c>
    </row>
    <row r="227" spans="1:7" ht="12.75">
      <c r="A227" s="144" t="s">
        <v>724</v>
      </c>
      <c r="B227" s="146">
        <v>70</v>
      </c>
      <c r="C227" s="146">
        <v>80</v>
      </c>
      <c r="D227" s="146">
        <v>80</v>
      </c>
      <c r="E227" s="146">
        <v>110</v>
      </c>
      <c r="F227" s="146">
        <v>120</v>
      </c>
      <c r="G227" s="146">
        <v>130</v>
      </c>
    </row>
    <row r="228" spans="1:7" ht="12.75">
      <c r="A228" s="144" t="s">
        <v>1104</v>
      </c>
      <c r="B228" s="146" t="s">
        <v>1106</v>
      </c>
      <c r="C228" s="146" t="s">
        <v>1162</v>
      </c>
      <c r="D228" s="146" t="s">
        <v>1162</v>
      </c>
      <c r="E228" s="146" t="s">
        <v>1256</v>
      </c>
      <c r="F228" s="146" t="s">
        <v>1256</v>
      </c>
      <c r="G228" s="146" t="s">
        <v>1163</v>
      </c>
    </row>
    <row r="229" spans="1:7" ht="12.75">
      <c r="A229" s="144" t="s">
        <v>1109</v>
      </c>
      <c r="B229" s="146" t="s">
        <v>1111</v>
      </c>
      <c r="C229" s="146" t="s">
        <v>1165</v>
      </c>
      <c r="D229" s="146" t="s">
        <v>1112</v>
      </c>
      <c r="E229" s="146" t="s">
        <v>1166</v>
      </c>
      <c r="F229" s="146" t="s">
        <v>1166</v>
      </c>
      <c r="G229" s="146" t="s">
        <v>1166</v>
      </c>
    </row>
    <row r="230" spans="1:7" ht="12.75">
      <c r="A230" s="144" t="s">
        <v>1114</v>
      </c>
      <c r="B230" s="146" t="s">
        <v>1115</v>
      </c>
      <c r="C230" s="146" t="s">
        <v>1115</v>
      </c>
      <c r="D230" s="146" t="s">
        <v>1115</v>
      </c>
      <c r="E230" s="146" t="s">
        <v>1115</v>
      </c>
      <c r="F230" s="146" t="s">
        <v>1115</v>
      </c>
      <c r="G230" s="146" t="s">
        <v>1115</v>
      </c>
    </row>
    <row r="231" spans="1:7" ht="12.75">
      <c r="A231" s="144" t="s">
        <v>1116</v>
      </c>
      <c r="B231" s="146" t="s">
        <v>1118</v>
      </c>
      <c r="C231" s="146" t="s">
        <v>1118</v>
      </c>
      <c r="D231" s="146" t="s">
        <v>1119</v>
      </c>
      <c r="E231" s="146" t="s">
        <v>1167</v>
      </c>
      <c r="F231" s="146" t="s">
        <v>1167</v>
      </c>
      <c r="G231" s="146" t="s">
        <v>1167</v>
      </c>
    </row>
    <row r="232" spans="1:7" ht="12.75">
      <c r="A232" s="144" t="s">
        <v>1121</v>
      </c>
      <c r="B232" s="146" t="s">
        <v>1330</v>
      </c>
      <c r="C232" s="146" t="s">
        <v>1331</v>
      </c>
      <c r="D232" s="146" t="s">
        <v>1169</v>
      </c>
      <c r="E232" s="146" t="s">
        <v>1332</v>
      </c>
      <c r="F232" s="146" t="s">
        <v>1333</v>
      </c>
      <c r="G232" s="146" t="s">
        <v>1334</v>
      </c>
    </row>
    <row r="233" spans="1:7" ht="12.75">
      <c r="A233" s="144" t="s">
        <v>1128</v>
      </c>
      <c r="B233" s="146" t="s">
        <v>1120</v>
      </c>
      <c r="C233" s="146" t="s">
        <v>1120</v>
      </c>
      <c r="D233" s="146" t="s">
        <v>1129</v>
      </c>
      <c r="E233" s="146" t="s">
        <v>1196</v>
      </c>
      <c r="F233" s="146" t="s">
        <v>1131</v>
      </c>
      <c r="G233" s="146" t="s">
        <v>1132</v>
      </c>
    </row>
    <row r="234" spans="1:7" ht="12.75">
      <c r="A234" s="144" t="s">
        <v>1133</v>
      </c>
      <c r="B234" s="146" t="s">
        <v>1134</v>
      </c>
      <c r="C234" s="146" t="s">
        <v>1134</v>
      </c>
      <c r="D234" s="146" t="s">
        <v>1134</v>
      </c>
      <c r="E234" s="146" t="s">
        <v>1135</v>
      </c>
      <c r="F234" s="146" t="s">
        <v>1135</v>
      </c>
      <c r="G234" s="146" t="s">
        <v>1134</v>
      </c>
    </row>
    <row r="235" spans="1:7" ht="12.75">
      <c r="A235" s="144" t="s">
        <v>1136</v>
      </c>
      <c r="B235" s="146" t="s">
        <v>1137</v>
      </c>
      <c r="C235" s="146" t="s">
        <v>1137</v>
      </c>
      <c r="D235" s="146" t="s">
        <v>1137</v>
      </c>
      <c r="E235" s="146" t="s">
        <v>1138</v>
      </c>
      <c r="F235" s="146" t="s">
        <v>1139</v>
      </c>
      <c r="G235" s="146" t="s">
        <v>1140</v>
      </c>
    </row>
    <row r="236" spans="1:7" ht="12.75">
      <c r="A236" s="144" t="s">
        <v>271</v>
      </c>
      <c r="B236" s="146" t="s">
        <v>1144</v>
      </c>
      <c r="C236" s="146" t="s">
        <v>1174</v>
      </c>
      <c r="D236" s="146" t="s">
        <v>1174</v>
      </c>
      <c r="E236" s="146" t="s">
        <v>1201</v>
      </c>
      <c r="F236" s="146" t="s">
        <v>1234</v>
      </c>
      <c r="G236" s="146" t="s">
        <v>1198</v>
      </c>
    </row>
    <row r="237" spans="1:7" ht="12.75">
      <c r="A237" s="144" t="s">
        <v>1145</v>
      </c>
      <c r="B237" s="146" t="s">
        <v>1147</v>
      </c>
      <c r="C237" s="146" t="s">
        <v>1147</v>
      </c>
      <c r="D237" s="146" t="s">
        <v>1147</v>
      </c>
      <c r="E237" s="146" t="s">
        <v>1149</v>
      </c>
      <c r="F237" s="146" t="s">
        <v>1149</v>
      </c>
      <c r="G237" s="146" t="s">
        <v>1149</v>
      </c>
    </row>
    <row r="238" spans="1:7" ht="12.75">
      <c r="A238" s="144" t="s">
        <v>1148</v>
      </c>
      <c r="B238" s="146" t="s">
        <v>1147</v>
      </c>
      <c r="C238" s="146" t="s">
        <v>1147</v>
      </c>
      <c r="D238" s="146" t="s">
        <v>1147</v>
      </c>
      <c r="E238" s="146" t="s">
        <v>1149</v>
      </c>
      <c r="F238" s="146" t="s">
        <v>1149</v>
      </c>
      <c r="G238" s="146" t="s">
        <v>1149</v>
      </c>
    </row>
    <row r="239" spans="1:7" ht="12.75">
      <c r="A239" s="144" t="s">
        <v>1150</v>
      </c>
      <c r="B239" s="146" t="s">
        <v>1152</v>
      </c>
      <c r="C239" s="146" t="s">
        <v>1153</v>
      </c>
      <c r="D239" s="146" t="s">
        <v>1153</v>
      </c>
      <c r="E239" s="146" t="s">
        <v>1335</v>
      </c>
      <c r="F239" s="146" t="s">
        <v>1335</v>
      </c>
      <c r="G239" s="146" t="s">
        <v>1335</v>
      </c>
    </row>
    <row r="240" spans="1:7" ht="12.75">
      <c r="A240" s="144" t="s">
        <v>1154</v>
      </c>
      <c r="B240" s="146" t="s">
        <v>1155</v>
      </c>
      <c r="C240" s="146" t="s">
        <v>1155</v>
      </c>
      <c r="D240" s="146" t="s">
        <v>1155</v>
      </c>
      <c r="E240" s="146" t="s">
        <v>1152</v>
      </c>
      <c r="F240" s="146" t="s">
        <v>1152</v>
      </c>
      <c r="G240" s="146" t="s">
        <v>1147</v>
      </c>
    </row>
    <row r="241" ht="12.75">
      <c r="B241" s="113" t="e">
        <f>(B236/10.9)+(B233/9.2)+(B228/3.9)-(B234/12.5)</f>
        <v>#VALUE!</v>
      </c>
    </row>
    <row r="244" spans="1:8" ht="24.75">
      <c r="A244" s="144" t="s">
        <v>1336</v>
      </c>
      <c r="B244" s="144" t="s">
        <v>1337</v>
      </c>
      <c r="D244" s="144" t="s">
        <v>1336</v>
      </c>
      <c r="E244" s="144" t="s">
        <v>1338</v>
      </c>
      <c r="G244" s="144" t="s">
        <v>1336</v>
      </c>
      <c r="H244" s="144" t="s">
        <v>1339</v>
      </c>
    </row>
    <row r="245" spans="1:8" ht="12.75">
      <c r="A245" s="144" t="s">
        <v>1091</v>
      </c>
      <c r="B245" s="146" t="s">
        <v>1340</v>
      </c>
      <c r="D245" s="144" t="s">
        <v>1091</v>
      </c>
      <c r="E245" s="146" t="s">
        <v>1341</v>
      </c>
      <c r="G245" s="144" t="s">
        <v>1091</v>
      </c>
      <c r="H245" s="146" t="s">
        <v>1342</v>
      </c>
    </row>
    <row r="246" spans="1:8" ht="24.75">
      <c r="A246" s="144" t="s">
        <v>1343</v>
      </c>
      <c r="B246" s="146">
        <v>3.5</v>
      </c>
      <c r="D246" s="144" t="s">
        <v>1343</v>
      </c>
      <c r="E246" s="146">
        <v>5</v>
      </c>
      <c r="G246" s="144" t="s">
        <v>1343</v>
      </c>
      <c r="H246" s="146">
        <v>5</v>
      </c>
    </row>
    <row r="247" spans="1:8" ht="24.75">
      <c r="A247" s="144" t="s">
        <v>1103</v>
      </c>
      <c r="B247" s="146">
        <v>370</v>
      </c>
      <c r="D247" s="144" t="s">
        <v>1103</v>
      </c>
      <c r="E247" s="146">
        <v>290</v>
      </c>
      <c r="G247" s="144" t="s">
        <v>1103</v>
      </c>
      <c r="H247" s="146">
        <v>340</v>
      </c>
    </row>
    <row r="248" spans="1:8" ht="12.75">
      <c r="A248" s="144" t="s">
        <v>724</v>
      </c>
      <c r="B248" s="146">
        <v>150</v>
      </c>
      <c r="D248" s="144" t="s">
        <v>724</v>
      </c>
      <c r="E248" s="146">
        <v>40</v>
      </c>
      <c r="G248" s="144" t="s">
        <v>724</v>
      </c>
      <c r="H248" s="146">
        <v>90</v>
      </c>
    </row>
    <row r="249" spans="1:8" ht="12.75">
      <c r="A249" s="144" t="s">
        <v>1104</v>
      </c>
      <c r="B249" s="146" t="s">
        <v>1164</v>
      </c>
      <c r="D249" s="144" t="s">
        <v>1104</v>
      </c>
      <c r="E249" s="146" t="s">
        <v>1240</v>
      </c>
      <c r="G249" s="144" t="s">
        <v>1104</v>
      </c>
      <c r="H249" s="146" t="s">
        <v>1107</v>
      </c>
    </row>
    <row r="250" spans="1:8" ht="24.75">
      <c r="A250" s="144" t="s">
        <v>1109</v>
      </c>
      <c r="B250" s="146" t="s">
        <v>1228</v>
      </c>
      <c r="D250" s="144" t="s">
        <v>1109</v>
      </c>
      <c r="E250" s="146" t="s">
        <v>1344</v>
      </c>
      <c r="G250" s="144" t="s">
        <v>1109</v>
      </c>
      <c r="H250" s="146" t="s">
        <v>1345</v>
      </c>
    </row>
    <row r="251" spans="1:8" ht="12.75">
      <c r="A251" s="144" t="s">
        <v>1114</v>
      </c>
      <c r="B251" s="146" t="s">
        <v>1115</v>
      </c>
      <c r="D251" s="144" t="s">
        <v>1114</v>
      </c>
      <c r="E251" s="146" t="s">
        <v>1115</v>
      </c>
      <c r="G251" s="144" t="s">
        <v>1114</v>
      </c>
      <c r="H251" s="146" t="s">
        <v>1115</v>
      </c>
    </row>
    <row r="252" spans="1:8" ht="24.75">
      <c r="A252" s="144" t="s">
        <v>1116</v>
      </c>
      <c r="B252" s="146" t="s">
        <v>1259</v>
      </c>
      <c r="D252" s="144" t="s">
        <v>1116</v>
      </c>
      <c r="E252" s="146" t="s">
        <v>1346</v>
      </c>
      <c r="G252" s="144" t="s">
        <v>1116</v>
      </c>
      <c r="H252" s="146" t="s">
        <v>1346</v>
      </c>
    </row>
    <row r="253" spans="1:8" ht="12.75">
      <c r="A253" s="144" t="s">
        <v>1121</v>
      </c>
      <c r="B253" s="146" t="s">
        <v>1347</v>
      </c>
      <c r="D253" s="144" t="s">
        <v>1121</v>
      </c>
      <c r="E253" s="146" t="s">
        <v>1331</v>
      </c>
      <c r="G253" s="144" t="s">
        <v>1121</v>
      </c>
      <c r="H253" s="146" t="s">
        <v>1125</v>
      </c>
    </row>
    <row r="254" spans="1:8" ht="24.75">
      <c r="A254" s="144" t="s">
        <v>1128</v>
      </c>
      <c r="B254" s="146" t="s">
        <v>1264</v>
      </c>
      <c r="D254" s="144" t="s">
        <v>1128</v>
      </c>
      <c r="E254" s="146" t="s">
        <v>1348</v>
      </c>
      <c r="G254" s="144" t="s">
        <v>1128</v>
      </c>
      <c r="H254" s="146" t="s">
        <v>1348</v>
      </c>
    </row>
    <row r="255" spans="1:8" ht="24.75">
      <c r="A255" s="144" t="s">
        <v>1133</v>
      </c>
      <c r="B255" s="146" t="s">
        <v>1135</v>
      </c>
      <c r="D255" s="144" t="s">
        <v>1133</v>
      </c>
      <c r="E255" s="146" t="s">
        <v>1135</v>
      </c>
      <c r="G255" s="144" t="s">
        <v>1133</v>
      </c>
      <c r="H255" s="146" t="s">
        <v>1135</v>
      </c>
    </row>
    <row r="256" spans="1:8" ht="12.75">
      <c r="A256" s="144" t="s">
        <v>1136</v>
      </c>
      <c r="B256" s="146" t="s">
        <v>1138</v>
      </c>
      <c r="D256" s="144" t="s">
        <v>1136</v>
      </c>
      <c r="E256" s="146" t="s">
        <v>1138</v>
      </c>
      <c r="G256" s="144" t="s">
        <v>1136</v>
      </c>
      <c r="H256" s="146" t="s">
        <v>1139</v>
      </c>
    </row>
    <row r="257" spans="1:8" ht="12.75">
      <c r="A257" s="144" t="s">
        <v>271</v>
      </c>
      <c r="B257" s="146" t="s">
        <v>1201</v>
      </c>
      <c r="D257" s="144" t="s">
        <v>271</v>
      </c>
      <c r="E257" s="146" t="s">
        <v>1142</v>
      </c>
      <c r="G257" s="144" t="s">
        <v>271</v>
      </c>
      <c r="H257" s="146" t="s">
        <v>1144</v>
      </c>
    </row>
    <row r="258" spans="1:8" ht="12.75">
      <c r="A258" s="144" t="s">
        <v>1145</v>
      </c>
      <c r="B258" s="146" t="s">
        <v>1151</v>
      </c>
      <c r="D258" s="144" t="s">
        <v>1145</v>
      </c>
      <c r="E258" s="146" t="s">
        <v>1349</v>
      </c>
      <c r="G258" s="144" t="s">
        <v>1145</v>
      </c>
      <c r="H258" s="146" t="s">
        <v>1149</v>
      </c>
    </row>
    <row r="259" spans="1:8" ht="12.75">
      <c r="A259" s="144" t="s">
        <v>1148</v>
      </c>
      <c r="B259" s="146" t="s">
        <v>1349</v>
      </c>
      <c r="D259" s="144" t="s">
        <v>1148</v>
      </c>
      <c r="E259" s="146" t="s">
        <v>1349</v>
      </c>
      <c r="G259" s="144" t="s">
        <v>1148</v>
      </c>
      <c r="H259" s="146" t="s">
        <v>1349</v>
      </c>
    </row>
    <row r="260" spans="1:8" ht="12.75">
      <c r="A260" s="144" t="s">
        <v>1150</v>
      </c>
      <c r="B260" s="146" t="s">
        <v>1202</v>
      </c>
      <c r="D260" s="144" t="s">
        <v>1150</v>
      </c>
      <c r="E260" s="146" t="s">
        <v>1146</v>
      </c>
      <c r="G260" s="144" t="s">
        <v>1150</v>
      </c>
      <c r="H260" s="146" t="s">
        <v>1146</v>
      </c>
    </row>
    <row r="261" spans="1:8" ht="12.75">
      <c r="A261" s="144" t="s">
        <v>1154</v>
      </c>
      <c r="B261" s="146" t="s">
        <v>1152</v>
      </c>
      <c r="D261" s="144" t="s">
        <v>1154</v>
      </c>
      <c r="E261" s="146" t="s">
        <v>1152</v>
      </c>
      <c r="G261" s="144" t="s">
        <v>1154</v>
      </c>
      <c r="H261" s="146" t="s">
        <v>1152</v>
      </c>
    </row>
    <row r="264" spans="1:8" ht="24.75">
      <c r="A264" s="144" t="s">
        <v>1336</v>
      </c>
      <c r="B264" s="144" t="s">
        <v>1350</v>
      </c>
      <c r="D264" s="144" t="s">
        <v>1336</v>
      </c>
      <c r="E264" s="144" t="s">
        <v>1351</v>
      </c>
      <c r="G264" s="144" t="s">
        <v>1336</v>
      </c>
      <c r="H264" s="144" t="s">
        <v>1352</v>
      </c>
    </row>
    <row r="265" spans="1:8" ht="12.75">
      <c r="A265" s="144" t="s">
        <v>1091</v>
      </c>
      <c r="B265" s="146" t="s">
        <v>1353</v>
      </c>
      <c r="D265" s="144" t="s">
        <v>1091</v>
      </c>
      <c r="E265" s="146" t="s">
        <v>1353</v>
      </c>
      <c r="G265" s="144" t="s">
        <v>1091</v>
      </c>
      <c r="H265" s="146" t="s">
        <v>1353</v>
      </c>
    </row>
    <row r="266" spans="1:8" ht="24.75">
      <c r="A266" s="144" t="s">
        <v>1343</v>
      </c>
      <c r="B266" s="146">
        <v>5</v>
      </c>
      <c r="D266" s="144" t="s">
        <v>1343</v>
      </c>
      <c r="E266" s="146">
        <v>5</v>
      </c>
      <c r="G266" s="144" t="s">
        <v>1343</v>
      </c>
      <c r="H266" s="146">
        <v>5</v>
      </c>
    </row>
    <row r="267" spans="1:8" ht="24.75">
      <c r="A267" s="144" t="s">
        <v>1103</v>
      </c>
      <c r="B267" s="146">
        <v>170</v>
      </c>
      <c r="D267" s="144" t="s">
        <v>1103</v>
      </c>
      <c r="E267" s="146">
        <v>190</v>
      </c>
      <c r="G267" s="144" t="s">
        <v>1103</v>
      </c>
      <c r="H267" s="146">
        <v>190</v>
      </c>
    </row>
    <row r="268" spans="1:8" ht="12.75">
      <c r="A268" s="144" t="s">
        <v>724</v>
      </c>
      <c r="B268" s="146">
        <v>110</v>
      </c>
      <c r="D268" s="144" t="s">
        <v>724</v>
      </c>
      <c r="E268" s="146">
        <v>110</v>
      </c>
      <c r="G268" s="144" t="s">
        <v>724</v>
      </c>
      <c r="H268" s="146">
        <v>110</v>
      </c>
    </row>
    <row r="269" spans="1:8" ht="12.75">
      <c r="A269" s="144" t="s">
        <v>1104</v>
      </c>
      <c r="B269" s="146" t="s">
        <v>1256</v>
      </c>
      <c r="D269" s="144" t="s">
        <v>1104</v>
      </c>
      <c r="E269" s="146" t="s">
        <v>1108</v>
      </c>
      <c r="G269" s="144" t="s">
        <v>1104</v>
      </c>
      <c r="H269" s="146" t="s">
        <v>1108</v>
      </c>
    </row>
    <row r="270" spans="1:8" ht="24.75">
      <c r="A270" s="144" t="s">
        <v>1109</v>
      </c>
      <c r="B270" s="146" t="s">
        <v>1243</v>
      </c>
      <c r="D270" s="144" t="s">
        <v>1109</v>
      </c>
      <c r="E270" s="146" t="s">
        <v>1243</v>
      </c>
      <c r="G270" s="144" t="s">
        <v>1109</v>
      </c>
      <c r="H270" s="146" t="s">
        <v>1243</v>
      </c>
    </row>
    <row r="271" spans="1:8" ht="12.75">
      <c r="A271" s="144" t="s">
        <v>1114</v>
      </c>
      <c r="B271" s="146" t="s">
        <v>1115</v>
      </c>
      <c r="D271" s="144" t="s">
        <v>1114</v>
      </c>
      <c r="E271" s="146" t="s">
        <v>1115</v>
      </c>
      <c r="G271" s="144" t="s">
        <v>1114</v>
      </c>
      <c r="H271" s="146" t="s">
        <v>1115</v>
      </c>
    </row>
    <row r="272" spans="1:8" ht="24.75">
      <c r="A272" s="144" t="s">
        <v>1116</v>
      </c>
      <c r="B272" s="146" t="s">
        <v>1354</v>
      </c>
      <c r="D272" s="144" t="s">
        <v>1116</v>
      </c>
      <c r="E272" s="146" t="s">
        <v>1354</v>
      </c>
      <c r="G272" s="144" t="s">
        <v>1116</v>
      </c>
      <c r="H272" s="146" t="s">
        <v>1354</v>
      </c>
    </row>
    <row r="273" spans="1:8" ht="12.75">
      <c r="A273" s="144" t="s">
        <v>1121</v>
      </c>
      <c r="B273" s="146" t="s">
        <v>1355</v>
      </c>
      <c r="D273" s="144" t="s">
        <v>1121</v>
      </c>
      <c r="E273" s="146" t="s">
        <v>1356</v>
      </c>
      <c r="G273" s="144" t="s">
        <v>1121</v>
      </c>
      <c r="H273" s="146" t="s">
        <v>1357</v>
      </c>
    </row>
    <row r="274" spans="1:8" ht="24.75">
      <c r="A274" s="144" t="s">
        <v>1128</v>
      </c>
      <c r="B274" s="146" t="s">
        <v>1358</v>
      </c>
      <c r="D274" s="144" t="s">
        <v>1128</v>
      </c>
      <c r="E274" s="146" t="s">
        <v>1359</v>
      </c>
      <c r="G274" s="144" t="s">
        <v>1128</v>
      </c>
      <c r="H274" s="146" t="s">
        <v>1360</v>
      </c>
    </row>
    <row r="275" spans="1:8" ht="24.75">
      <c r="A275" s="144" t="s">
        <v>1133</v>
      </c>
      <c r="B275" s="146" t="s">
        <v>1361</v>
      </c>
      <c r="D275" s="144" t="s">
        <v>1133</v>
      </c>
      <c r="E275" s="146" t="s">
        <v>1361</v>
      </c>
      <c r="G275" s="144" t="s">
        <v>1133</v>
      </c>
      <c r="H275" s="146" t="s">
        <v>1361</v>
      </c>
    </row>
    <row r="276" spans="1:8" ht="12.75">
      <c r="A276" s="144" t="s">
        <v>1136</v>
      </c>
      <c r="B276" s="146" t="s">
        <v>1294</v>
      </c>
      <c r="D276" s="144" t="s">
        <v>1136</v>
      </c>
      <c r="E276" s="146" t="s">
        <v>1140</v>
      </c>
      <c r="G276" s="144" t="s">
        <v>1136</v>
      </c>
      <c r="H276" s="146" t="s">
        <v>1139</v>
      </c>
    </row>
    <row r="277" spans="1:8" ht="12.75">
      <c r="A277" s="144" t="s">
        <v>271</v>
      </c>
      <c r="B277" s="146" t="s">
        <v>1198</v>
      </c>
      <c r="D277" s="144" t="s">
        <v>271</v>
      </c>
      <c r="E277" s="146" t="s">
        <v>1198</v>
      </c>
      <c r="G277" s="144" t="s">
        <v>271</v>
      </c>
      <c r="H277" s="146" t="s">
        <v>1198</v>
      </c>
    </row>
    <row r="278" spans="1:8" ht="12.75">
      <c r="A278" s="144" t="s">
        <v>1145</v>
      </c>
      <c r="B278" s="146" t="s">
        <v>1146</v>
      </c>
      <c r="D278" s="144" t="s">
        <v>1145</v>
      </c>
      <c r="E278" s="146" t="s">
        <v>1349</v>
      </c>
      <c r="G278" s="144" t="s">
        <v>1145</v>
      </c>
      <c r="H278" s="146" t="s">
        <v>1349</v>
      </c>
    </row>
    <row r="279" spans="1:8" ht="12.75">
      <c r="A279" s="144" t="s">
        <v>1148</v>
      </c>
      <c r="B279" s="146" t="s">
        <v>1349</v>
      </c>
      <c r="D279" s="144" t="s">
        <v>1148</v>
      </c>
      <c r="E279" s="146" t="s">
        <v>1146</v>
      </c>
      <c r="G279" s="144" t="s">
        <v>1148</v>
      </c>
      <c r="H279" s="146" t="s">
        <v>1349</v>
      </c>
    </row>
    <row r="280" spans="1:8" ht="12.75">
      <c r="A280" s="144" t="s">
        <v>1150</v>
      </c>
      <c r="B280" s="146" t="s">
        <v>1349</v>
      </c>
      <c r="D280" s="144" t="s">
        <v>1150</v>
      </c>
      <c r="E280" s="146" t="s">
        <v>1349</v>
      </c>
      <c r="G280" s="144" t="s">
        <v>1150</v>
      </c>
      <c r="H280" s="146" t="s">
        <v>1349</v>
      </c>
    </row>
    <row r="281" spans="1:8" ht="12.75">
      <c r="A281" s="144" t="s">
        <v>1154</v>
      </c>
      <c r="B281" s="146" t="s">
        <v>1349</v>
      </c>
      <c r="D281" s="144" t="s">
        <v>1154</v>
      </c>
      <c r="E281" s="146" t="s">
        <v>1349</v>
      </c>
      <c r="G281" s="144" t="s">
        <v>1154</v>
      </c>
      <c r="H281" s="146" t="s">
        <v>1349</v>
      </c>
    </row>
    <row r="284" spans="1:8" ht="24.75">
      <c r="A284" s="144" t="s">
        <v>1336</v>
      </c>
      <c r="B284" s="144" t="s">
        <v>1362</v>
      </c>
      <c r="D284" s="144" t="s">
        <v>1363</v>
      </c>
      <c r="E284" s="144" t="s">
        <v>1364</v>
      </c>
      <c r="G284" s="144" t="s">
        <v>1363</v>
      </c>
      <c r="H284" s="144" t="s">
        <v>1365</v>
      </c>
    </row>
    <row r="285" spans="1:8" ht="12.75">
      <c r="A285" s="144" t="s">
        <v>1091</v>
      </c>
      <c r="B285" s="146" t="s">
        <v>1366</v>
      </c>
      <c r="D285" s="144" t="s">
        <v>1091</v>
      </c>
      <c r="E285" s="146" t="s">
        <v>1367</v>
      </c>
      <c r="G285" s="144" t="s">
        <v>1091</v>
      </c>
      <c r="H285" s="146" t="s">
        <v>1368</v>
      </c>
    </row>
    <row r="286" spans="1:8" ht="24.75">
      <c r="A286" s="144" t="s">
        <v>1343</v>
      </c>
      <c r="B286" s="146">
        <v>3.5</v>
      </c>
      <c r="D286" s="144" t="s">
        <v>1103</v>
      </c>
      <c r="E286" s="146">
        <v>15</v>
      </c>
      <c r="G286" s="144" t="s">
        <v>1103</v>
      </c>
      <c r="H286" s="146">
        <v>5</v>
      </c>
    </row>
    <row r="287" spans="1:8" ht="12.75">
      <c r="A287" s="144" t="s">
        <v>1103</v>
      </c>
      <c r="B287" s="146">
        <v>130</v>
      </c>
      <c r="D287" s="144" t="s">
        <v>724</v>
      </c>
      <c r="E287" s="146">
        <v>10</v>
      </c>
      <c r="G287" s="144" t="s">
        <v>724</v>
      </c>
      <c r="H287" s="146">
        <v>0</v>
      </c>
    </row>
    <row r="288" spans="1:8" ht="12.75">
      <c r="A288" s="144" t="s">
        <v>724</v>
      </c>
      <c r="B288" s="146">
        <v>40</v>
      </c>
      <c r="D288" s="144" t="s">
        <v>1104</v>
      </c>
      <c r="E288" s="146" t="s">
        <v>1369</v>
      </c>
      <c r="G288" s="144" t="s">
        <v>1104</v>
      </c>
      <c r="H288" s="146" t="s">
        <v>1361</v>
      </c>
    </row>
    <row r="289" spans="1:8" ht="24.75">
      <c r="A289" s="144" t="s">
        <v>1104</v>
      </c>
      <c r="B289" s="146" t="s">
        <v>1240</v>
      </c>
      <c r="D289" s="144" t="s">
        <v>1109</v>
      </c>
      <c r="E289" s="146" t="s">
        <v>1344</v>
      </c>
      <c r="G289" s="144" t="s">
        <v>1109</v>
      </c>
      <c r="H289" s="146" t="s">
        <v>1361</v>
      </c>
    </row>
    <row r="290" spans="1:8" ht="12.75">
      <c r="A290" s="144" t="s">
        <v>1109</v>
      </c>
      <c r="B290" s="146" t="s">
        <v>1344</v>
      </c>
      <c r="D290" s="144" t="s">
        <v>1114</v>
      </c>
      <c r="E290" s="146" t="s">
        <v>1370</v>
      </c>
      <c r="G290" s="144" t="s">
        <v>1114</v>
      </c>
      <c r="H290" s="146" t="s">
        <v>1370</v>
      </c>
    </row>
    <row r="291" spans="1:8" ht="24.75">
      <c r="A291" s="144" t="s">
        <v>1114</v>
      </c>
      <c r="B291" s="146" t="s">
        <v>1115</v>
      </c>
      <c r="D291" s="144" t="s">
        <v>1116</v>
      </c>
      <c r="E291" s="146" t="s">
        <v>1371</v>
      </c>
      <c r="G291" s="144" t="s">
        <v>1116</v>
      </c>
      <c r="H291" s="146" t="s">
        <v>1372</v>
      </c>
    </row>
    <row r="292" spans="1:8" ht="12.75">
      <c r="A292" s="144" t="s">
        <v>1116</v>
      </c>
      <c r="B292" s="146" t="s">
        <v>1119</v>
      </c>
      <c r="D292" s="144" t="s">
        <v>1121</v>
      </c>
      <c r="E292" s="146" t="s">
        <v>1373</v>
      </c>
      <c r="G292" s="144" t="s">
        <v>1121</v>
      </c>
      <c r="H292" s="146" t="s">
        <v>1346</v>
      </c>
    </row>
    <row r="293" spans="1:8" ht="24.75">
      <c r="A293" s="144" t="s">
        <v>1121</v>
      </c>
      <c r="B293" s="146" t="s">
        <v>1374</v>
      </c>
      <c r="D293" s="144" t="s">
        <v>1128</v>
      </c>
      <c r="E293" s="146" t="s">
        <v>1361</v>
      </c>
      <c r="G293" s="144" t="s">
        <v>1128</v>
      </c>
      <c r="H293" s="146" t="s">
        <v>1375</v>
      </c>
    </row>
    <row r="294" spans="1:8" ht="24.75">
      <c r="A294" s="144" t="s">
        <v>1128</v>
      </c>
      <c r="B294" s="146" t="s">
        <v>1376</v>
      </c>
      <c r="D294" s="144" t="s">
        <v>1133</v>
      </c>
      <c r="E294" s="146" t="s">
        <v>1361</v>
      </c>
      <c r="G294" s="144" t="s">
        <v>1133</v>
      </c>
      <c r="H294" s="146" t="s">
        <v>1361</v>
      </c>
    </row>
    <row r="295" spans="1:8" ht="12.75">
      <c r="A295" s="144" t="s">
        <v>1133</v>
      </c>
      <c r="B295" s="146" t="s">
        <v>1361</v>
      </c>
      <c r="D295" s="144" t="s">
        <v>1136</v>
      </c>
      <c r="E295" s="146" t="s">
        <v>1370</v>
      </c>
      <c r="G295" s="144" t="s">
        <v>1136</v>
      </c>
      <c r="H295" s="146" t="s">
        <v>1370</v>
      </c>
    </row>
    <row r="296" spans="1:8" ht="12.75">
      <c r="A296" s="144" t="s">
        <v>1136</v>
      </c>
      <c r="B296" s="146" t="s">
        <v>1115</v>
      </c>
      <c r="D296" s="144" t="s">
        <v>271</v>
      </c>
      <c r="E296" s="146" t="s">
        <v>1370</v>
      </c>
      <c r="G296" s="144" t="s">
        <v>271</v>
      </c>
      <c r="H296" s="146" t="s">
        <v>1115</v>
      </c>
    </row>
    <row r="297" spans="1:8" ht="12.75">
      <c r="A297" s="144" t="s">
        <v>271</v>
      </c>
      <c r="B297" s="146" t="s">
        <v>1198</v>
      </c>
      <c r="D297" s="144" t="s">
        <v>1145</v>
      </c>
      <c r="E297" s="146" t="s">
        <v>1349</v>
      </c>
      <c r="G297" s="144" t="s">
        <v>1145</v>
      </c>
      <c r="H297" s="146" t="s">
        <v>1155</v>
      </c>
    </row>
    <row r="298" spans="1:8" ht="12.75">
      <c r="A298" s="144" t="s">
        <v>1145</v>
      </c>
      <c r="B298" s="146" t="s">
        <v>1349</v>
      </c>
      <c r="D298" s="144" t="s">
        <v>1148</v>
      </c>
      <c r="E298" s="146" t="s">
        <v>1377</v>
      </c>
      <c r="G298" s="144" t="s">
        <v>1148</v>
      </c>
      <c r="H298" s="146" t="s">
        <v>1146</v>
      </c>
    </row>
    <row r="299" spans="1:8" ht="12.75">
      <c r="A299" s="144" t="s">
        <v>1148</v>
      </c>
      <c r="B299" s="146" t="s">
        <v>1349</v>
      </c>
      <c r="D299" s="144" t="s">
        <v>1150</v>
      </c>
      <c r="E299" s="146" t="s">
        <v>1147</v>
      </c>
      <c r="G299" s="144" t="s">
        <v>1150</v>
      </c>
      <c r="H299" s="146" t="s">
        <v>1349</v>
      </c>
    </row>
    <row r="300" spans="1:8" ht="12.75">
      <c r="A300" s="144" t="s">
        <v>1150</v>
      </c>
      <c r="B300" s="146" t="s">
        <v>1349</v>
      </c>
      <c r="D300" s="144" t="s">
        <v>1154</v>
      </c>
      <c r="E300" s="146" t="s">
        <v>1349</v>
      </c>
      <c r="G300" s="144" t="s">
        <v>1154</v>
      </c>
      <c r="H300" s="146" t="s">
        <v>1349</v>
      </c>
    </row>
    <row r="301" spans="1:2" ht="12.75">
      <c r="A301" s="144" t="s">
        <v>1154</v>
      </c>
      <c r="B301" s="146" t="s">
        <v>1146</v>
      </c>
    </row>
    <row r="304" spans="1:8" ht="24.75">
      <c r="A304" s="144" t="s">
        <v>1378</v>
      </c>
      <c r="B304" s="144" t="s">
        <v>1379</v>
      </c>
      <c r="C304" s="144" t="s">
        <v>1380</v>
      </c>
      <c r="D304" s="144" t="s">
        <v>1381</v>
      </c>
      <c r="E304" s="144" t="s">
        <v>1382</v>
      </c>
      <c r="G304" s="144" t="s">
        <v>1363</v>
      </c>
      <c r="H304" s="144" t="s">
        <v>1383</v>
      </c>
    </row>
    <row r="305" spans="1:8" ht="12.75">
      <c r="A305" s="144" t="s">
        <v>1091</v>
      </c>
      <c r="B305" s="146" t="s">
        <v>1384</v>
      </c>
      <c r="C305" s="146" t="s">
        <v>1384</v>
      </c>
      <c r="D305" s="146" t="s">
        <v>1384</v>
      </c>
      <c r="E305" s="146" t="s">
        <v>1384</v>
      </c>
      <c r="G305" s="144" t="s">
        <v>1091</v>
      </c>
      <c r="H305" s="146" t="s">
        <v>1385</v>
      </c>
    </row>
    <row r="306" spans="1:8" ht="24.75">
      <c r="A306" s="144" t="s">
        <v>1103</v>
      </c>
      <c r="B306" s="146">
        <v>150</v>
      </c>
      <c r="C306" s="146">
        <v>20</v>
      </c>
      <c r="D306" s="146">
        <v>40</v>
      </c>
      <c r="E306" s="146">
        <v>150</v>
      </c>
      <c r="G306" s="144" t="s">
        <v>1103</v>
      </c>
      <c r="H306" s="146">
        <v>5</v>
      </c>
    </row>
    <row r="307" spans="1:8" ht="12.75">
      <c r="A307" s="144" t="s">
        <v>724</v>
      </c>
      <c r="B307" s="146">
        <v>150</v>
      </c>
      <c r="C307" s="146">
        <v>10</v>
      </c>
      <c r="D307" s="146">
        <v>30</v>
      </c>
      <c r="E307" s="146">
        <v>140</v>
      </c>
      <c r="G307" s="144" t="s">
        <v>724</v>
      </c>
      <c r="H307" s="146">
        <v>0</v>
      </c>
    </row>
    <row r="308" spans="1:8" ht="12.75">
      <c r="A308" s="144" t="s">
        <v>1104</v>
      </c>
      <c r="B308" s="146" t="s">
        <v>1226</v>
      </c>
      <c r="C308" s="146" t="s">
        <v>1369</v>
      </c>
      <c r="D308" s="146" t="s">
        <v>1386</v>
      </c>
      <c r="E308" s="146" t="s">
        <v>1185</v>
      </c>
      <c r="G308" s="144" t="s">
        <v>1104</v>
      </c>
      <c r="H308" s="146" t="s">
        <v>1361</v>
      </c>
    </row>
    <row r="309" spans="1:8" ht="24.75">
      <c r="A309" s="144" t="s">
        <v>1109</v>
      </c>
      <c r="B309" s="146" t="s">
        <v>1243</v>
      </c>
      <c r="C309" s="146" t="s">
        <v>1361</v>
      </c>
      <c r="D309" s="146" t="s">
        <v>1387</v>
      </c>
      <c r="E309" s="146" t="s">
        <v>1110</v>
      </c>
      <c r="G309" s="144" t="s">
        <v>1109</v>
      </c>
      <c r="H309" s="146" t="s">
        <v>1361</v>
      </c>
    </row>
    <row r="310" spans="1:8" ht="12.75">
      <c r="A310" s="144" t="s">
        <v>1114</v>
      </c>
      <c r="B310" s="146" t="s">
        <v>1115</v>
      </c>
      <c r="C310" s="146" t="s">
        <v>1115</v>
      </c>
      <c r="D310" s="146" t="s">
        <v>1115</v>
      </c>
      <c r="E310" s="146" t="s">
        <v>1115</v>
      </c>
      <c r="G310" s="144" t="s">
        <v>1114</v>
      </c>
      <c r="H310" s="146" t="s">
        <v>1370</v>
      </c>
    </row>
    <row r="311" spans="1:8" ht="24.75">
      <c r="A311" s="144" t="s">
        <v>1116</v>
      </c>
      <c r="B311" s="146" t="s">
        <v>1346</v>
      </c>
      <c r="C311" s="146" t="s">
        <v>1346</v>
      </c>
      <c r="D311" s="146" t="s">
        <v>1371</v>
      </c>
      <c r="E311" s="146" t="s">
        <v>1244</v>
      </c>
      <c r="G311" s="144" t="s">
        <v>1116</v>
      </c>
      <c r="H311" s="146" t="s">
        <v>1346</v>
      </c>
    </row>
    <row r="312" spans="1:8" ht="12.75">
      <c r="A312" s="144" t="s">
        <v>1121</v>
      </c>
      <c r="B312" s="146" t="s">
        <v>1388</v>
      </c>
      <c r="C312" s="146" t="s">
        <v>1389</v>
      </c>
      <c r="D312" s="146" t="s">
        <v>1390</v>
      </c>
      <c r="E312" s="146" t="s">
        <v>1391</v>
      </c>
      <c r="G312" s="144" t="s">
        <v>1121</v>
      </c>
      <c r="H312" s="146" t="s">
        <v>1392</v>
      </c>
    </row>
    <row r="313" spans="1:8" ht="24.75">
      <c r="A313" s="144" t="s">
        <v>1128</v>
      </c>
      <c r="B313" s="146" t="s">
        <v>1361</v>
      </c>
      <c r="C313" s="146" t="s">
        <v>1358</v>
      </c>
      <c r="D313" s="146" t="s">
        <v>1375</v>
      </c>
      <c r="E313" s="146" t="s">
        <v>1393</v>
      </c>
      <c r="G313" s="144" t="s">
        <v>1128</v>
      </c>
      <c r="H313" s="146" t="s">
        <v>1375</v>
      </c>
    </row>
    <row r="314" spans="1:8" ht="24.75">
      <c r="A314" s="144" t="s">
        <v>1133</v>
      </c>
      <c r="B314" s="146" t="s">
        <v>1361</v>
      </c>
      <c r="C314" s="146" t="s">
        <v>1361</v>
      </c>
      <c r="D314" s="146" t="s">
        <v>1361</v>
      </c>
      <c r="E314" s="146" t="s">
        <v>1361</v>
      </c>
      <c r="G314" s="144" t="s">
        <v>1133</v>
      </c>
      <c r="H314" s="146" t="s">
        <v>1361</v>
      </c>
    </row>
    <row r="315" spans="1:8" ht="12.75">
      <c r="A315" s="144" t="s">
        <v>1136</v>
      </c>
      <c r="B315" s="146" t="s">
        <v>1115</v>
      </c>
      <c r="C315" s="146" t="s">
        <v>1294</v>
      </c>
      <c r="D315" s="146" t="s">
        <v>1294</v>
      </c>
      <c r="E315" s="146" t="s">
        <v>1138</v>
      </c>
      <c r="G315" s="144" t="s">
        <v>1136</v>
      </c>
      <c r="H315" s="146" t="s">
        <v>1115</v>
      </c>
    </row>
    <row r="316" spans="1:8" ht="12.75">
      <c r="A316" s="144" t="s">
        <v>271</v>
      </c>
      <c r="B316" s="146" t="s">
        <v>1115</v>
      </c>
      <c r="C316" s="146" t="s">
        <v>1115</v>
      </c>
      <c r="D316" s="146" t="s">
        <v>1294</v>
      </c>
      <c r="E316" s="146" t="s">
        <v>1115</v>
      </c>
      <c r="G316" s="144" t="s">
        <v>271</v>
      </c>
      <c r="H316" s="146" t="s">
        <v>1115</v>
      </c>
    </row>
    <row r="317" spans="1:8" ht="12.75">
      <c r="A317" s="144" t="s">
        <v>1145</v>
      </c>
      <c r="B317" s="146" t="s">
        <v>1153</v>
      </c>
      <c r="C317" s="146" t="s">
        <v>1147</v>
      </c>
      <c r="D317" s="146" t="s">
        <v>1147</v>
      </c>
      <c r="E317" s="146" t="s">
        <v>1349</v>
      </c>
      <c r="G317" s="144" t="s">
        <v>1145</v>
      </c>
      <c r="H317" s="146" t="s">
        <v>1349</v>
      </c>
    </row>
    <row r="318" spans="1:8" ht="12.75">
      <c r="A318" s="144" t="s">
        <v>1148</v>
      </c>
      <c r="B318" s="146" t="s">
        <v>1349</v>
      </c>
      <c r="C318" s="146" t="s">
        <v>1349</v>
      </c>
      <c r="D318" s="146" t="s">
        <v>1349</v>
      </c>
      <c r="E318" s="146" t="s">
        <v>1349</v>
      </c>
      <c r="G318" s="144" t="s">
        <v>1148</v>
      </c>
      <c r="H318" s="146" t="s">
        <v>1349</v>
      </c>
    </row>
    <row r="319" spans="1:8" ht="12.75">
      <c r="A319" s="144" t="s">
        <v>1150</v>
      </c>
      <c r="B319" s="146" t="s">
        <v>1349</v>
      </c>
      <c r="C319" s="146" t="s">
        <v>1349</v>
      </c>
      <c r="D319" s="146" t="s">
        <v>1349</v>
      </c>
      <c r="E319" s="146" t="s">
        <v>1349</v>
      </c>
      <c r="G319" s="144" t="s">
        <v>1150</v>
      </c>
      <c r="H319" s="146" t="s">
        <v>1349</v>
      </c>
    </row>
    <row r="320" spans="1:8" ht="12.75">
      <c r="A320" s="144" t="s">
        <v>1154</v>
      </c>
      <c r="B320" s="146" t="s">
        <v>1349</v>
      </c>
      <c r="C320" s="146" t="s">
        <v>1349</v>
      </c>
      <c r="D320" s="146" t="s">
        <v>1349</v>
      </c>
      <c r="E320" s="146" t="s">
        <v>1349</v>
      </c>
      <c r="G320" s="144" t="s">
        <v>1154</v>
      </c>
      <c r="H320" s="146" t="s">
        <v>1349</v>
      </c>
    </row>
    <row r="321" spans="1:5" ht="12.75">
      <c r="A321" s="151" t="s">
        <v>1394</v>
      </c>
      <c r="B321" s="151" t="s">
        <v>1394</v>
      </c>
      <c r="C321" s="151" t="s">
        <v>1394</v>
      </c>
      <c r="D321" s="151" t="s">
        <v>1394</v>
      </c>
      <c r="E321" s="151" t="s">
        <v>1394</v>
      </c>
    </row>
    <row r="322" spans="1:5" ht="12.75">
      <c r="A322" s="144" t="s">
        <v>1378</v>
      </c>
      <c r="B322" s="144" t="s">
        <v>1395</v>
      </c>
      <c r="C322" s="144" t="s">
        <v>1396</v>
      </c>
      <c r="D322" s="144" t="s">
        <v>1397</v>
      </c>
      <c r="E322" s="144" t="s">
        <v>1398</v>
      </c>
    </row>
    <row r="323" spans="1:5" ht="12.75">
      <c r="A323" s="144" t="s">
        <v>1091</v>
      </c>
      <c r="B323" s="146" t="s">
        <v>1384</v>
      </c>
      <c r="C323" s="146" t="s">
        <v>1384</v>
      </c>
      <c r="D323" s="146" t="s">
        <v>1384</v>
      </c>
      <c r="E323" s="146" t="s">
        <v>1384</v>
      </c>
    </row>
    <row r="324" spans="1:5" ht="12.75">
      <c r="A324" s="144" t="s">
        <v>1103</v>
      </c>
      <c r="B324" s="146">
        <v>45</v>
      </c>
      <c r="C324" s="146">
        <v>15</v>
      </c>
      <c r="D324" s="146">
        <v>100</v>
      </c>
      <c r="E324" s="146">
        <v>160</v>
      </c>
    </row>
    <row r="325" spans="1:5" ht="12.75">
      <c r="A325" s="144" t="s">
        <v>724</v>
      </c>
      <c r="B325" s="146">
        <v>0</v>
      </c>
      <c r="C325" s="146">
        <v>5</v>
      </c>
      <c r="D325" s="146">
        <v>90</v>
      </c>
      <c r="E325" s="146">
        <v>150</v>
      </c>
    </row>
    <row r="326" spans="1:5" ht="12.75">
      <c r="A326" s="144" t="s">
        <v>1104</v>
      </c>
      <c r="B326" s="146" t="s">
        <v>1361</v>
      </c>
      <c r="C326" s="146" t="s">
        <v>1399</v>
      </c>
      <c r="D326" s="146" t="s">
        <v>1107</v>
      </c>
      <c r="E326" s="146" t="s">
        <v>1164</v>
      </c>
    </row>
    <row r="327" spans="1:5" ht="12.75">
      <c r="A327" s="144" t="s">
        <v>1109</v>
      </c>
      <c r="B327" s="146" t="s">
        <v>1361</v>
      </c>
      <c r="C327" s="146" t="s">
        <v>1361</v>
      </c>
      <c r="D327" s="146" t="s">
        <v>1345</v>
      </c>
      <c r="E327" s="146" t="s">
        <v>1111</v>
      </c>
    </row>
    <row r="328" spans="1:5" ht="12.75">
      <c r="A328" s="144" t="s">
        <v>1114</v>
      </c>
      <c r="B328" s="146" t="s">
        <v>1115</v>
      </c>
      <c r="C328" s="146" t="s">
        <v>1115</v>
      </c>
      <c r="D328" s="146" t="s">
        <v>1115</v>
      </c>
      <c r="E328" s="146" t="s">
        <v>1115</v>
      </c>
    </row>
    <row r="329" spans="1:5" ht="12.75">
      <c r="A329" s="144" t="s">
        <v>1116</v>
      </c>
      <c r="B329" s="146" t="s">
        <v>1346</v>
      </c>
      <c r="C329" s="146" t="s">
        <v>1346</v>
      </c>
      <c r="D329" s="146" t="s">
        <v>1244</v>
      </c>
      <c r="E329" s="146" t="s">
        <v>1118</v>
      </c>
    </row>
    <row r="330" spans="1:5" ht="12.75">
      <c r="A330" s="144" t="s">
        <v>1121</v>
      </c>
      <c r="B330" s="146" t="s">
        <v>1400</v>
      </c>
      <c r="C330" s="146" t="s">
        <v>1319</v>
      </c>
      <c r="D330" s="146" t="s">
        <v>1400</v>
      </c>
      <c r="E330" s="146" t="s">
        <v>1401</v>
      </c>
    </row>
    <row r="331" spans="1:5" ht="12.75">
      <c r="A331" s="144" t="s">
        <v>1128</v>
      </c>
      <c r="B331" s="146" t="s">
        <v>1402</v>
      </c>
      <c r="C331" s="146" t="s">
        <v>1403</v>
      </c>
      <c r="D331" s="146" t="s">
        <v>1375</v>
      </c>
      <c r="E331" s="146" t="s">
        <v>1375</v>
      </c>
    </row>
    <row r="332" spans="1:5" ht="12.75">
      <c r="A332" s="144" t="s">
        <v>1133</v>
      </c>
      <c r="B332" s="146" t="s">
        <v>1361</v>
      </c>
      <c r="C332" s="146" t="s">
        <v>1361</v>
      </c>
      <c r="D332" s="146" t="s">
        <v>1361</v>
      </c>
      <c r="E332" s="146" t="s">
        <v>1361</v>
      </c>
    </row>
    <row r="333" spans="1:5" ht="12.75">
      <c r="A333" s="144" t="s">
        <v>1136</v>
      </c>
      <c r="B333" s="146" t="s">
        <v>1174</v>
      </c>
      <c r="C333" s="146" t="s">
        <v>1140</v>
      </c>
      <c r="D333" s="146" t="s">
        <v>1294</v>
      </c>
      <c r="E333" s="146" t="s">
        <v>1294</v>
      </c>
    </row>
    <row r="334" spans="1:5" ht="12.75">
      <c r="A334" s="144" t="s">
        <v>271</v>
      </c>
      <c r="B334" s="146" t="s">
        <v>1115</v>
      </c>
      <c r="C334" s="146" t="s">
        <v>1115</v>
      </c>
      <c r="D334" s="146" t="s">
        <v>1294</v>
      </c>
      <c r="E334" s="146" t="s">
        <v>1294</v>
      </c>
    </row>
    <row r="335" spans="1:5" ht="12.75">
      <c r="A335" s="144" t="s">
        <v>1145</v>
      </c>
      <c r="B335" s="146" t="s">
        <v>1146</v>
      </c>
      <c r="C335" s="146" t="s">
        <v>1146</v>
      </c>
      <c r="D335" s="146" t="s">
        <v>1349</v>
      </c>
      <c r="E335" s="146" t="s">
        <v>1146</v>
      </c>
    </row>
    <row r="336" spans="1:5" ht="12.75">
      <c r="A336" s="144" t="s">
        <v>1148</v>
      </c>
      <c r="B336" s="146" t="s">
        <v>1146</v>
      </c>
      <c r="C336" s="146" t="s">
        <v>1146</v>
      </c>
      <c r="D336" s="146" t="s">
        <v>1349</v>
      </c>
      <c r="E336" s="146" t="s">
        <v>1349</v>
      </c>
    </row>
    <row r="337" spans="1:5" ht="12.75">
      <c r="A337" s="144" t="s">
        <v>1150</v>
      </c>
      <c r="B337" s="146" t="s">
        <v>1349</v>
      </c>
      <c r="C337" s="146" t="s">
        <v>1349</v>
      </c>
      <c r="D337" s="146" t="s">
        <v>1146</v>
      </c>
      <c r="E337" s="146" t="s">
        <v>1146</v>
      </c>
    </row>
    <row r="338" spans="1:5" ht="12.75">
      <c r="A338" s="144" t="s">
        <v>1154</v>
      </c>
      <c r="B338" s="146" t="s">
        <v>1147</v>
      </c>
      <c r="C338" s="146" t="s">
        <v>1349</v>
      </c>
      <c r="D338" s="146" t="s">
        <v>1349</v>
      </c>
      <c r="E338" s="146" t="s">
        <v>1349</v>
      </c>
    </row>
    <row r="341" spans="1:5" ht="12.75">
      <c r="A341" s="144" t="s">
        <v>1404</v>
      </c>
      <c r="B341" s="144" t="s">
        <v>1405</v>
      </c>
      <c r="D341" s="144" t="s">
        <v>1404</v>
      </c>
      <c r="E341" s="144" t="s">
        <v>1406</v>
      </c>
    </row>
    <row r="342" spans="1:5" ht="12.75">
      <c r="A342" s="144" t="s">
        <v>1091</v>
      </c>
      <c r="B342" s="146" t="s">
        <v>1407</v>
      </c>
      <c r="D342" s="144" t="s">
        <v>1091</v>
      </c>
      <c r="E342" s="146" t="s">
        <v>1408</v>
      </c>
    </row>
    <row r="343" spans="1:5" ht="24.75">
      <c r="A343" s="144" t="s">
        <v>1343</v>
      </c>
      <c r="B343" s="146">
        <v>3</v>
      </c>
      <c r="D343" s="144" t="s">
        <v>1343</v>
      </c>
      <c r="E343" s="146">
        <v>3</v>
      </c>
    </row>
    <row r="344" spans="1:5" ht="24.75">
      <c r="A344" s="144" t="s">
        <v>1103</v>
      </c>
      <c r="B344" s="146">
        <v>480</v>
      </c>
      <c r="D344" s="144" t="s">
        <v>1103</v>
      </c>
      <c r="E344" s="146">
        <v>560</v>
      </c>
    </row>
    <row r="345" spans="1:5" ht="12.75">
      <c r="A345" s="144" t="s">
        <v>724</v>
      </c>
      <c r="B345" s="146">
        <v>10</v>
      </c>
      <c r="D345" s="144" t="s">
        <v>724</v>
      </c>
      <c r="E345" s="146">
        <v>150</v>
      </c>
    </row>
    <row r="346" spans="1:5" ht="12.75">
      <c r="A346" s="144" t="s">
        <v>1104</v>
      </c>
      <c r="B346" s="146" t="s">
        <v>1107</v>
      </c>
      <c r="D346" s="144" t="s">
        <v>1104</v>
      </c>
      <c r="E346" s="146" t="s">
        <v>1227</v>
      </c>
    </row>
    <row r="347" spans="1:5" ht="24.75">
      <c r="A347" s="144" t="s">
        <v>1109</v>
      </c>
      <c r="B347" s="146" t="s">
        <v>1110</v>
      </c>
      <c r="D347" s="144" t="s">
        <v>1109</v>
      </c>
      <c r="E347" s="146" t="s">
        <v>1166</v>
      </c>
    </row>
    <row r="348" spans="1:5" ht="12.75">
      <c r="A348" s="144" t="s">
        <v>1114</v>
      </c>
      <c r="B348" s="146" t="s">
        <v>1115</v>
      </c>
      <c r="D348" s="144" t="s">
        <v>1114</v>
      </c>
      <c r="E348" s="146" t="s">
        <v>1115</v>
      </c>
    </row>
    <row r="349" spans="1:5" ht="24.75">
      <c r="A349" s="144" t="s">
        <v>1116</v>
      </c>
      <c r="B349" s="146" t="s">
        <v>1346</v>
      </c>
      <c r="D349" s="144" t="s">
        <v>1116</v>
      </c>
      <c r="E349" s="146" t="s">
        <v>1346</v>
      </c>
    </row>
    <row r="350" spans="1:5" ht="12.75">
      <c r="A350" s="144" t="s">
        <v>1121</v>
      </c>
      <c r="B350" s="146" t="s">
        <v>1330</v>
      </c>
      <c r="D350" s="144" t="s">
        <v>1121</v>
      </c>
      <c r="E350" s="146" t="s">
        <v>1331</v>
      </c>
    </row>
    <row r="351" spans="1:5" ht="24.75">
      <c r="A351" s="144" t="s">
        <v>1128</v>
      </c>
      <c r="B351" s="146" t="s">
        <v>1409</v>
      </c>
      <c r="D351" s="144" t="s">
        <v>1128</v>
      </c>
      <c r="E351" s="146" t="s">
        <v>1409</v>
      </c>
    </row>
    <row r="352" spans="1:5" ht="24.75">
      <c r="A352" s="144" t="s">
        <v>1133</v>
      </c>
      <c r="B352" s="146" t="s">
        <v>1135</v>
      </c>
      <c r="D352" s="144" t="s">
        <v>1133</v>
      </c>
      <c r="E352" s="146" t="s">
        <v>1135</v>
      </c>
    </row>
    <row r="353" spans="1:5" ht="12.75">
      <c r="A353" s="144" t="s">
        <v>1136</v>
      </c>
      <c r="B353" s="146" t="s">
        <v>1410</v>
      </c>
      <c r="D353" s="144" t="s">
        <v>1136</v>
      </c>
      <c r="E353" s="146" t="s">
        <v>1411</v>
      </c>
    </row>
    <row r="354" spans="1:5" ht="12.75">
      <c r="A354" s="144" t="s">
        <v>271</v>
      </c>
      <c r="B354" s="146" t="s">
        <v>1142</v>
      </c>
      <c r="D354" s="144" t="s">
        <v>271</v>
      </c>
      <c r="E354" s="146" t="s">
        <v>1142</v>
      </c>
    </row>
    <row r="355" spans="1:5" ht="12.75">
      <c r="A355" s="144" t="s">
        <v>1145</v>
      </c>
      <c r="B355" s="146" t="s">
        <v>1349</v>
      </c>
      <c r="D355" s="144" t="s">
        <v>1145</v>
      </c>
      <c r="E355" s="146" t="s">
        <v>1149</v>
      </c>
    </row>
    <row r="356" spans="1:5" ht="12.75">
      <c r="A356" s="144" t="s">
        <v>1148</v>
      </c>
      <c r="B356" s="146" t="s">
        <v>1349</v>
      </c>
      <c r="D356" s="144" t="s">
        <v>1148</v>
      </c>
      <c r="E356" s="146" t="s">
        <v>1349</v>
      </c>
    </row>
    <row r="357" spans="1:5" ht="12.75">
      <c r="A357" s="144" t="s">
        <v>1150</v>
      </c>
      <c r="B357" s="146" t="s">
        <v>1146</v>
      </c>
      <c r="D357" s="144" t="s">
        <v>1150</v>
      </c>
      <c r="E357" s="146" t="s">
        <v>1147</v>
      </c>
    </row>
    <row r="358" spans="1:5" ht="12.75">
      <c r="A358" s="144" t="s">
        <v>1154</v>
      </c>
      <c r="B358" s="146" t="s">
        <v>1152</v>
      </c>
      <c r="D358" s="144" t="s">
        <v>1154</v>
      </c>
      <c r="E358" s="146" t="s">
        <v>1153</v>
      </c>
    </row>
  </sheetData>
  <sheetProtection selectLockedCells="1" selectUnlockedCells="1"/>
  <mergeCells count="11">
    <mergeCell ref="B2:F2"/>
    <mergeCell ref="B24:F24"/>
    <mergeCell ref="B46:F46"/>
    <mergeCell ref="B68:F68"/>
    <mergeCell ref="B90:F90"/>
    <mergeCell ref="B112:F112"/>
    <mergeCell ref="B134:F134"/>
    <mergeCell ref="B156:F156"/>
    <mergeCell ref="B178:F178"/>
    <mergeCell ref="B200:F200"/>
    <mergeCell ref="B222:F222"/>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Z147"/>
  <sheetViews>
    <sheetView zoomScale="123" zoomScaleNormal="123" workbookViewId="0" topLeftCell="A1">
      <pane ySplit="1" topLeftCell="A2" activePane="bottomLeft" state="frozen"/>
      <selection pane="topLeft" activeCell="A1" sqref="A1"/>
      <selection pane="bottomLeft" activeCell="B3" sqref="B3"/>
    </sheetView>
  </sheetViews>
  <sheetFormatPr defaultColWidth="9.140625" defaultRowHeight="12.75"/>
  <cols>
    <col min="1" max="1" width="29.8515625" style="0" customWidth="1"/>
    <col min="2" max="2" width="11.28125" style="6" customWidth="1"/>
    <col min="3" max="3" width="5.8515625" style="133" customWidth="1"/>
    <col min="4" max="4" width="11.28125" style="0" customWidth="1"/>
    <col min="5" max="5" width="6.57421875" style="0" customWidth="1"/>
    <col min="6" max="6" width="0" style="0" hidden="1" customWidth="1"/>
    <col min="7" max="7" width="9.28125" style="0" customWidth="1"/>
    <col min="8" max="13" width="0" style="0" hidden="1" customWidth="1"/>
    <col min="14" max="14" width="9.57421875" style="0" customWidth="1"/>
    <col min="15" max="15" width="0" style="0" hidden="1" customWidth="1"/>
    <col min="16" max="16" width="11.57421875" style="0" customWidth="1"/>
    <col min="17" max="17" width="0" style="0" hidden="1" customWidth="1"/>
    <col min="18" max="18" width="9.7109375" style="0" customWidth="1"/>
    <col min="19" max="20" width="0" style="0" hidden="1" customWidth="1"/>
    <col min="21" max="21" width="6.8515625" style="0" customWidth="1"/>
    <col min="22" max="25" width="0" style="0" hidden="1" customWidth="1"/>
    <col min="26" max="26" width="13.7109375" style="0" customWidth="1"/>
  </cols>
  <sheetData>
    <row r="1" spans="1:26" s="155" customFormat="1" ht="10.5">
      <c r="A1" s="152">
        <v>39247</v>
      </c>
      <c r="B1" s="153" t="s">
        <v>1412</v>
      </c>
      <c r="C1" s="154" t="s">
        <v>588</v>
      </c>
      <c r="D1" s="155" t="s">
        <v>1413</v>
      </c>
      <c r="E1" s="155" t="s">
        <v>273</v>
      </c>
      <c r="F1" s="155" t="s">
        <v>1414</v>
      </c>
      <c r="G1" s="155" t="s">
        <v>725</v>
      </c>
      <c r="H1" s="155" t="s">
        <v>1415</v>
      </c>
      <c r="I1" s="155" t="s">
        <v>727</v>
      </c>
      <c r="J1" s="155" t="s">
        <v>1415</v>
      </c>
      <c r="K1" s="155" t="s">
        <v>728</v>
      </c>
      <c r="L1" s="155" t="s">
        <v>729</v>
      </c>
      <c r="M1" s="155" t="s">
        <v>1415</v>
      </c>
      <c r="N1" s="155" t="s">
        <v>730</v>
      </c>
      <c r="O1" s="155" t="s">
        <v>1415</v>
      </c>
      <c r="P1" s="155" t="s">
        <v>731</v>
      </c>
      <c r="Q1" s="155" t="s">
        <v>1415</v>
      </c>
      <c r="R1" s="155" t="s">
        <v>732</v>
      </c>
      <c r="S1" s="155" t="s">
        <v>1415</v>
      </c>
      <c r="T1" s="155" t="s">
        <v>733</v>
      </c>
      <c r="U1" s="155" t="s">
        <v>734</v>
      </c>
      <c r="V1" s="155" t="s">
        <v>735</v>
      </c>
      <c r="W1" s="155" t="s">
        <v>736</v>
      </c>
      <c r="X1" s="155" t="s">
        <v>737</v>
      </c>
      <c r="Y1" s="155" t="s">
        <v>738</v>
      </c>
      <c r="Z1" s="156" t="s">
        <v>595</v>
      </c>
    </row>
    <row r="2" spans="1:26" ht="12.75">
      <c r="A2" s="116" t="s">
        <v>1416</v>
      </c>
      <c r="B2" s="99"/>
      <c r="C2" s="105"/>
      <c r="Z2" s="112">
        <f>(U2/10.9375)+(P2/9.2105)+(G2/3.8889)-(R2/12.5)</f>
        <v>0</v>
      </c>
    </row>
    <row r="3" spans="1:26" ht="12.75">
      <c r="A3" t="s">
        <v>1417</v>
      </c>
      <c r="B3" s="6">
        <v>0</v>
      </c>
      <c r="C3" s="105">
        <f>(U3/10.9375)+(P3/9.2105)+(G3/3.8889)-(R3/12.5)</f>
        <v>7.199998824541014</v>
      </c>
      <c r="D3">
        <v>104</v>
      </c>
      <c r="E3">
        <v>270</v>
      </c>
      <c r="F3">
        <v>120</v>
      </c>
      <c r="G3">
        <v>13</v>
      </c>
      <c r="H3">
        <v>20</v>
      </c>
      <c r="I3">
        <v>5</v>
      </c>
      <c r="J3">
        <v>25</v>
      </c>
      <c r="K3">
        <v>0</v>
      </c>
      <c r="L3">
        <v>25</v>
      </c>
      <c r="M3">
        <v>8</v>
      </c>
      <c r="N3">
        <v>570</v>
      </c>
      <c r="O3">
        <v>24</v>
      </c>
      <c r="P3">
        <v>27</v>
      </c>
      <c r="Q3">
        <v>9</v>
      </c>
      <c r="R3">
        <v>1</v>
      </c>
      <c r="S3">
        <v>4</v>
      </c>
      <c r="T3">
        <v>2</v>
      </c>
      <c r="U3">
        <v>11</v>
      </c>
      <c r="V3">
        <v>8</v>
      </c>
      <c r="W3" t="s">
        <v>1418</v>
      </c>
      <c r="X3">
        <v>20</v>
      </c>
      <c r="Y3">
        <v>10</v>
      </c>
      <c r="Z3" s="112">
        <f>(U3/10.9375)+(P3/9.2105)+(G3/3.8889)-(R3/12.5)</f>
        <v>7.199998824541014</v>
      </c>
    </row>
    <row r="4" spans="1:26" ht="12.75">
      <c r="A4" t="s">
        <v>1419</v>
      </c>
      <c r="B4" s="6">
        <v>0</v>
      </c>
      <c r="C4" s="105">
        <f>(U4/10.9375)+(P4/9.2105)+(G4/3.8889)-(R4/12.5)</f>
        <v>7.548569518420665</v>
      </c>
      <c r="D4">
        <v>102</v>
      </c>
      <c r="E4">
        <v>280</v>
      </c>
      <c r="F4">
        <v>130</v>
      </c>
      <c r="G4">
        <v>14</v>
      </c>
      <c r="H4">
        <v>22</v>
      </c>
      <c r="I4">
        <v>5</v>
      </c>
      <c r="J4">
        <v>25</v>
      </c>
      <c r="K4">
        <v>0</v>
      </c>
      <c r="L4">
        <v>25</v>
      </c>
      <c r="M4">
        <v>8</v>
      </c>
      <c r="N4">
        <v>640</v>
      </c>
      <c r="O4">
        <v>27</v>
      </c>
      <c r="P4">
        <v>27</v>
      </c>
      <c r="Q4">
        <v>9</v>
      </c>
      <c r="R4">
        <v>1</v>
      </c>
      <c r="S4">
        <v>4</v>
      </c>
      <c r="T4">
        <v>2</v>
      </c>
      <c r="U4">
        <v>12</v>
      </c>
      <c r="V4">
        <v>6</v>
      </c>
      <c r="W4" t="s">
        <v>1418</v>
      </c>
      <c r="X4">
        <v>15</v>
      </c>
      <c r="Y4">
        <v>10</v>
      </c>
      <c r="Z4" s="112">
        <f>(U4/10.9375)+(P4/9.2105)+(G4/3.8889)-(R4/12.5)</f>
        <v>7.548569518420665</v>
      </c>
    </row>
    <row r="5" spans="1:26" ht="12.75">
      <c r="A5" t="s">
        <v>1420</v>
      </c>
      <c r="B5" s="6">
        <v>0</v>
      </c>
      <c r="C5" s="105">
        <f>(U5/10.9375)+(P5/9.2105)+(G5/3.8889)-(R5/12.5)</f>
        <v>8.182854073527789</v>
      </c>
      <c r="D5">
        <v>127</v>
      </c>
      <c r="E5">
        <v>310</v>
      </c>
      <c r="F5">
        <v>140</v>
      </c>
      <c r="G5">
        <v>16</v>
      </c>
      <c r="H5">
        <v>25</v>
      </c>
      <c r="I5">
        <v>6</v>
      </c>
      <c r="J5">
        <v>30</v>
      </c>
      <c r="K5">
        <v>0</v>
      </c>
      <c r="L5">
        <v>30</v>
      </c>
      <c r="M5">
        <v>10</v>
      </c>
      <c r="N5">
        <v>720</v>
      </c>
      <c r="O5">
        <v>30</v>
      </c>
      <c r="P5">
        <v>28</v>
      </c>
      <c r="Q5">
        <v>9</v>
      </c>
      <c r="R5">
        <v>2</v>
      </c>
      <c r="S5">
        <v>8</v>
      </c>
      <c r="T5">
        <v>3</v>
      </c>
      <c r="U5">
        <v>13</v>
      </c>
      <c r="V5">
        <v>6</v>
      </c>
      <c r="W5" t="s">
        <v>1418</v>
      </c>
      <c r="X5">
        <v>15</v>
      </c>
      <c r="Y5">
        <v>15</v>
      </c>
      <c r="Z5" s="112">
        <f>(U5/10.9375)+(P5/9.2105)+(G5/3.8889)-(R5/12.5)</f>
        <v>8.182854073527789</v>
      </c>
    </row>
    <row r="6" spans="1:26" ht="12.75">
      <c r="A6" t="s">
        <v>1421</v>
      </c>
      <c r="B6" s="6">
        <v>0</v>
      </c>
      <c r="C6" s="105">
        <f>(U6/10.9375)+(P6/9.2105)+(G6/3.8889)-(R6/12.5)</f>
        <v>7.199998824541014</v>
      </c>
      <c r="D6">
        <v>109</v>
      </c>
      <c r="E6">
        <v>260</v>
      </c>
      <c r="F6">
        <v>110</v>
      </c>
      <c r="G6">
        <v>13</v>
      </c>
      <c r="H6">
        <v>20</v>
      </c>
      <c r="I6">
        <v>4.5</v>
      </c>
      <c r="J6">
        <v>23</v>
      </c>
      <c r="K6">
        <v>0</v>
      </c>
      <c r="L6">
        <v>20</v>
      </c>
      <c r="M6">
        <v>7</v>
      </c>
      <c r="N6">
        <v>560</v>
      </c>
      <c r="O6">
        <v>23</v>
      </c>
      <c r="P6">
        <v>27</v>
      </c>
      <c r="Q6">
        <v>9</v>
      </c>
      <c r="R6">
        <v>1</v>
      </c>
      <c r="S6">
        <v>4</v>
      </c>
      <c r="T6">
        <v>3</v>
      </c>
      <c r="U6">
        <v>11</v>
      </c>
      <c r="V6">
        <v>6</v>
      </c>
      <c r="W6" t="s">
        <v>1418</v>
      </c>
      <c r="X6">
        <v>15</v>
      </c>
      <c r="Y6">
        <v>10</v>
      </c>
      <c r="Z6" s="112">
        <f>(U6/10.9375)+(P6/9.2105)+(G6/3.8889)-(R6/12.5)</f>
        <v>7.199998824541014</v>
      </c>
    </row>
    <row r="7" spans="1:26" ht="12.75">
      <c r="A7" t="s">
        <v>1422</v>
      </c>
      <c r="B7" s="6">
        <v>0</v>
      </c>
      <c r="C7" s="105">
        <f>(U7/10.9375)+(P7/9.2105)+(G7/3.8889)-(R7/12.5)</f>
        <v>7.91428337964814</v>
      </c>
      <c r="D7">
        <v>119</v>
      </c>
      <c r="E7">
        <v>300</v>
      </c>
      <c r="F7">
        <v>140</v>
      </c>
      <c r="G7">
        <v>15</v>
      </c>
      <c r="H7">
        <v>23</v>
      </c>
      <c r="I7">
        <v>5</v>
      </c>
      <c r="J7">
        <v>25</v>
      </c>
      <c r="K7">
        <v>0</v>
      </c>
      <c r="L7">
        <v>30</v>
      </c>
      <c r="M7">
        <v>10</v>
      </c>
      <c r="N7">
        <v>610</v>
      </c>
      <c r="O7">
        <v>25</v>
      </c>
      <c r="P7">
        <v>28</v>
      </c>
      <c r="Q7">
        <v>9</v>
      </c>
      <c r="R7">
        <v>1</v>
      </c>
      <c r="S7">
        <v>4</v>
      </c>
      <c r="T7">
        <v>3</v>
      </c>
      <c r="U7">
        <v>12</v>
      </c>
      <c r="V7">
        <v>6</v>
      </c>
      <c r="W7" t="s">
        <v>1418</v>
      </c>
      <c r="X7">
        <v>15</v>
      </c>
      <c r="Y7">
        <v>10</v>
      </c>
      <c r="Z7" s="112">
        <f>(U7/10.9375)+(P7/9.2105)+(G7/3.8889)-(R7/12.5)</f>
        <v>7.91428337964814</v>
      </c>
    </row>
    <row r="8" spans="1:26" ht="12.75">
      <c r="A8" t="s">
        <v>1423</v>
      </c>
      <c r="B8" s="6">
        <v>0</v>
      </c>
      <c r="C8" s="105">
        <f>(U8/10.9375)+(P8/9.2105)+(G8/3.8889)-(R8/12.5)</f>
        <v>6.702857746986682</v>
      </c>
      <c r="D8">
        <v>109</v>
      </c>
      <c r="E8">
        <v>250</v>
      </c>
      <c r="F8">
        <v>100</v>
      </c>
      <c r="G8">
        <v>11</v>
      </c>
      <c r="H8">
        <v>17</v>
      </c>
      <c r="I8">
        <v>4</v>
      </c>
      <c r="J8">
        <v>20</v>
      </c>
      <c r="K8">
        <v>0</v>
      </c>
      <c r="L8">
        <v>20</v>
      </c>
      <c r="M8">
        <v>7</v>
      </c>
      <c r="N8">
        <v>560</v>
      </c>
      <c r="O8">
        <v>23</v>
      </c>
      <c r="P8">
        <v>28</v>
      </c>
      <c r="Q8">
        <v>9</v>
      </c>
      <c r="R8">
        <v>1</v>
      </c>
      <c r="S8">
        <v>4</v>
      </c>
      <c r="T8">
        <v>4</v>
      </c>
      <c r="U8">
        <v>10</v>
      </c>
      <c r="V8">
        <v>6</v>
      </c>
      <c r="W8" t="s">
        <v>1418</v>
      </c>
      <c r="X8">
        <v>15</v>
      </c>
      <c r="Y8">
        <v>10</v>
      </c>
      <c r="Z8" s="112">
        <f>(U8/10.9375)+(P8/9.2105)+(G8/3.8889)-(R8/12.5)</f>
        <v>6.702857746986682</v>
      </c>
    </row>
    <row r="9" spans="1:26" ht="12.75">
      <c r="A9" t="s">
        <v>1424</v>
      </c>
      <c r="B9" s="6">
        <v>0</v>
      </c>
      <c r="C9" s="105">
        <f>(U9/10.9375)+(P9/9.2105)+(G9/3.8889)-(R9/12.5)</f>
        <v>10.091421093948547</v>
      </c>
      <c r="D9">
        <v>135</v>
      </c>
      <c r="E9">
        <v>370</v>
      </c>
      <c r="F9">
        <v>200</v>
      </c>
      <c r="G9">
        <v>22</v>
      </c>
      <c r="H9">
        <v>34</v>
      </c>
      <c r="I9">
        <v>8</v>
      </c>
      <c r="J9">
        <v>40</v>
      </c>
      <c r="K9">
        <v>0</v>
      </c>
      <c r="L9">
        <v>45</v>
      </c>
      <c r="M9">
        <v>15</v>
      </c>
      <c r="N9">
        <v>990</v>
      </c>
      <c r="O9">
        <v>41</v>
      </c>
      <c r="P9">
        <v>28</v>
      </c>
      <c r="Q9">
        <v>9</v>
      </c>
      <c r="R9">
        <v>2</v>
      </c>
      <c r="S9">
        <v>8</v>
      </c>
      <c r="T9">
        <v>2</v>
      </c>
      <c r="U9">
        <v>17</v>
      </c>
      <c r="V9">
        <v>6</v>
      </c>
      <c r="W9" t="s">
        <v>1418</v>
      </c>
      <c r="X9">
        <v>15</v>
      </c>
      <c r="Y9">
        <v>15</v>
      </c>
      <c r="Z9" s="112">
        <f>(U9/10.9375)+(P9/9.2105)+(G9/3.8889)-(R9/12.5)</f>
        <v>10.091421093948547</v>
      </c>
    </row>
    <row r="10" spans="1:26" ht="12.75">
      <c r="A10" t="s">
        <v>1425</v>
      </c>
      <c r="B10" s="6">
        <v>0</v>
      </c>
      <c r="C10" s="105">
        <f>(U10/10.9375)+(P10/9.2105)+(G10/3.8889)-(R10/12.5)</f>
        <v>6.622857746986682</v>
      </c>
      <c r="D10">
        <v>119</v>
      </c>
      <c r="E10">
        <v>250</v>
      </c>
      <c r="F10">
        <v>100</v>
      </c>
      <c r="G10">
        <v>11</v>
      </c>
      <c r="H10">
        <v>17</v>
      </c>
      <c r="I10">
        <v>4</v>
      </c>
      <c r="J10">
        <v>20</v>
      </c>
      <c r="K10">
        <v>0</v>
      </c>
      <c r="L10">
        <v>15</v>
      </c>
      <c r="M10">
        <v>5</v>
      </c>
      <c r="N10">
        <v>530</v>
      </c>
      <c r="O10">
        <v>22</v>
      </c>
      <c r="P10">
        <v>28</v>
      </c>
      <c r="Q10">
        <v>9</v>
      </c>
      <c r="R10">
        <v>2</v>
      </c>
      <c r="S10">
        <v>8</v>
      </c>
      <c r="T10">
        <v>3</v>
      </c>
      <c r="U10">
        <v>10</v>
      </c>
      <c r="V10">
        <v>8</v>
      </c>
      <c r="W10" t="s">
        <v>1418</v>
      </c>
      <c r="X10">
        <v>15</v>
      </c>
      <c r="Y10">
        <v>10</v>
      </c>
      <c r="Z10" s="112">
        <f>(U10/10.9375)+(P10/9.2105)+(G10/3.8889)-(R10/12.5)</f>
        <v>6.622857746986682</v>
      </c>
    </row>
    <row r="11" spans="1:26" s="158" customFormat="1" ht="12.75">
      <c r="A11" s="157" t="s">
        <v>1426</v>
      </c>
      <c r="B11" s="158">
        <f>SUM(B3:B10)</f>
        <v>0</v>
      </c>
      <c r="C11" s="105">
        <f>(U11/10.9375)+(P11/9.2105)+(G11/3.8889)-(R11/12.5)</f>
        <v>0</v>
      </c>
      <c r="D11" s="158">
        <f>((D3*$B$3)+(D4*$B$4)+(D5*$B$5)+(D6*$B$6)+(D7*$B$7)+(D8*$B$8)+(D9*$B$9)+(D10*$B$10))</f>
        <v>0</v>
      </c>
      <c r="E11" s="158">
        <f>((E3*$B$3)+(E4*$B$4)+(E5*$B$5)+(E6*$B$6)+(E7*$B$7)+(E8*$B$8)+(E9*$B$9)+(E10*$B$10))</f>
        <v>0</v>
      </c>
      <c r="F11" s="158">
        <f>((F3*$B$3)+(F4*$B$4)+(F5*$B$5)+(F6*$B$6)+(F7*$B$7)+(F8*$B$8)+(F9*$B$9)+(F10*$B$10))</f>
        <v>0</v>
      </c>
      <c r="G11" s="158">
        <f>((G3*$B$3)+(G4*$B$4)+(G5*$B$5)+(G6*$B$6)+(G7*$B$7)+(G8*$B$8)+(G9*$B$9)+(G10*$B$10))</f>
        <v>0</v>
      </c>
      <c r="H11" s="158">
        <f>((H3*$B$3)+(H4*$B$4)+(H5*$B$5)+(H6*$B$6)+(H7*$B$7)+(H8*$B$8)+(H9*$B$9)+(H10*$B$10))</f>
        <v>0</v>
      </c>
      <c r="I11" s="158">
        <f>((I3*$B$3)+(I4*$B$4)+(I5*$B$5)+(I6*$B$6)+(I7*$B$7)+(I8*$B$8)+(I9*$B$9)+(I10*$B$10))</f>
        <v>0</v>
      </c>
      <c r="J11" s="158">
        <f>((J3*$B$3)+(J4*$B$4)+(J5*$B$5)+(J6*$B$6)+(J7*$B$7)+(J8*$B$8)+(J9*$B$9)+(J10*$B$10))</f>
        <v>0</v>
      </c>
      <c r="K11" s="158">
        <f>((K3*$B$3)+(K4*$B$4)+(K5*$B$5)+(K6*$B$6)+(K7*$B$7)+(K8*$B$8)+(K9*$B$9)+(K10*$B$10))</f>
        <v>0</v>
      </c>
      <c r="L11" s="158">
        <f>((L3*$B$3)+(L4*$B$4)+(L5*$B$5)+(L6*$B$6)+(L7*$B$7)+(L8*$B$8)+(L9*$B$9)+(L10*$B$10))</f>
        <v>0</v>
      </c>
      <c r="M11" s="158">
        <f>((M3*$B$3)+(M4*$B$4)+(M5*$B$5)+(M6*$B$6)+(M7*$B$7)+(M8*$B$8)+(M9*$B$9)+(M10*$B$10))</f>
        <v>0</v>
      </c>
      <c r="N11" s="158">
        <f>((N3*$B$3)+(N4*$B$4)+(N5*$B$5)+(N6*$B$6)+(N7*$B$7)+(N8*$B$8)+(N9*$B$9)+(N10*$B$10))</f>
        <v>0</v>
      </c>
      <c r="O11" s="158">
        <f>((O3*$B$3)+(O4*$B$4)+(O5*$B$5)+(O6*$B$6)+(O7*$B$7)+(O8*$B$8)+(O9*$B$9)+(O10*$B$10))</f>
        <v>0</v>
      </c>
      <c r="P11" s="158">
        <f>((P3*$B$3)+(P4*$B$4)+(P5*$B$5)+(P6*$B$6)+(P7*$B$7)+(P8*$B$8)+(P9*$B$9)+(P10*$B$10))</f>
        <v>0</v>
      </c>
      <c r="Q11" s="158">
        <f>((Q3*$B$3)+(Q4*$B$4)+(Q5*$B$5)+(Q6*$B$6)+(Q7*$B$7)+(Q8*$B$8)+(Q9*$B$9)+(Q10*$B$10))</f>
        <v>0</v>
      </c>
      <c r="R11" s="158">
        <f>((R3*$B$3)+(R4*$B$4)+(R5*$B$5)+(R6*$B$6)+(R7*$B$7)+(R8*$B$8)+(R9*$B$9)+(R10*$B$10))</f>
        <v>0</v>
      </c>
      <c r="S11" s="158">
        <f>((S3*$B$3)+(S4*$B$4)+(S5*$B$5)+(S6*$B$6)+(S7*$B$7)+(S8*$B$8)+(S9*$B$9)+(S10*$B$10))</f>
        <v>0</v>
      </c>
      <c r="T11" s="158">
        <f>((T3*$B$3)+(T4*$B$4)+(T5*$B$5)+(T6*$B$6)+(T7*$B$7)+(T8*$B$8)+(T9*$B$9)+(T10*$B$10))</f>
        <v>0</v>
      </c>
      <c r="U11" s="158">
        <f>((U3*$B$3)+(U4*$B$4)+(U5*$B$5)+(U6*$B$6)+(U7*$B$7)+(U8*$B$8)+(U9*$B$9)+(U10*$B$10))</f>
        <v>0</v>
      </c>
      <c r="V11" s="158">
        <f>((V3*$B$3)+(V4*$B$4)+(V5*$B$5)+(V6*$B$6)+(V7*$B$7)+(V8*$B$8)+(V9*$B$9)+(V10*$B$10))</f>
        <v>0</v>
      </c>
      <c r="W11" s="158" t="e">
        <f>((W3*$B$3)+(W4*$B$4)+(W5*$B$5)+(W6*$B$6)+(W7*$B$7)+(W8*$B$8)+(W9*$B$9)+(W10*$B$10))</f>
        <v>#VALUE!</v>
      </c>
      <c r="X11" s="158">
        <f>((X3*$B$3)+(X4*$B$4)+(X5*$B$5)+(X6*$B$6)+(X7*$B$7)+(X8*$B$8)+(X9*$B$9)+(X10*$B$10))</f>
        <v>0</v>
      </c>
      <c r="Y11" s="158">
        <f>((Y3*$B$3)+(Y4*$B$4)+(Y5*$B$5)+(Y6*$B$6)+(Y7*$B$7)+(Y8*$B$8)+(Y9*$B$9)+(Y10*$B$10))</f>
        <v>0</v>
      </c>
      <c r="Z11" s="112">
        <f>(U11/10.9375)+(P11/9.2105)+(G11/3.8889)-(R11/12.5)</f>
        <v>0</v>
      </c>
    </row>
    <row r="12" spans="1:26" ht="12.75">
      <c r="A12" s="116" t="s">
        <v>1427</v>
      </c>
      <c r="B12" s="99"/>
      <c r="C12" s="105"/>
      <c r="Z12" s="112">
        <f>(U12/10.9375)+(P12/9.2105)+(G12/3.8889)-(R12/12.5)</f>
        <v>0</v>
      </c>
    </row>
    <row r="13" spans="1:26" ht="12.75">
      <c r="A13" t="s">
        <v>1417</v>
      </c>
      <c r="B13" s="6">
        <v>0</v>
      </c>
      <c r="C13" s="105">
        <f>(U13/10.9375)+(P13/9.2105)+(G13/3.8889)-(R13/12.5)</f>
        <v>5.171429208198671</v>
      </c>
      <c r="D13">
        <v>79</v>
      </c>
      <c r="E13">
        <v>200</v>
      </c>
      <c r="F13">
        <v>80</v>
      </c>
      <c r="G13">
        <v>8</v>
      </c>
      <c r="H13">
        <v>12</v>
      </c>
      <c r="I13">
        <v>4.5</v>
      </c>
      <c r="J13">
        <v>23</v>
      </c>
      <c r="K13">
        <v>0</v>
      </c>
      <c r="L13">
        <v>25</v>
      </c>
      <c r="M13">
        <v>8</v>
      </c>
      <c r="N13">
        <v>570</v>
      </c>
      <c r="O13">
        <v>24</v>
      </c>
      <c r="P13">
        <v>21</v>
      </c>
      <c r="Q13">
        <v>7</v>
      </c>
      <c r="R13">
        <v>1</v>
      </c>
      <c r="S13">
        <v>4</v>
      </c>
      <c r="T13">
        <v>3</v>
      </c>
      <c r="U13">
        <v>10</v>
      </c>
      <c r="V13">
        <v>8</v>
      </c>
      <c r="W13" t="s">
        <v>1418</v>
      </c>
      <c r="X13">
        <v>20</v>
      </c>
      <c r="Y13">
        <v>6</v>
      </c>
      <c r="Z13" s="112">
        <f>(U13/10.9375)+(P13/9.2105)+(G13/3.8889)-(R13/12.5)</f>
        <v>5.171429208198671</v>
      </c>
    </row>
    <row r="14" spans="1:26" ht="12.75">
      <c r="A14" t="s">
        <v>1419</v>
      </c>
      <c r="B14" s="6">
        <v>0</v>
      </c>
      <c r="C14" s="105">
        <f>(U14/10.9375)+(P14/9.2105)+(G14/3.8889)-(R14/12.5)</f>
        <v>5.685713453100828</v>
      </c>
      <c r="D14">
        <v>77</v>
      </c>
      <c r="E14">
        <v>210</v>
      </c>
      <c r="F14">
        <v>90</v>
      </c>
      <c r="G14">
        <v>10</v>
      </c>
      <c r="H14">
        <v>15</v>
      </c>
      <c r="I14">
        <v>4.5</v>
      </c>
      <c r="J14">
        <v>23</v>
      </c>
      <c r="K14">
        <v>0</v>
      </c>
      <c r="L14">
        <v>25</v>
      </c>
      <c r="M14">
        <v>8</v>
      </c>
      <c r="N14">
        <v>640</v>
      </c>
      <c r="O14">
        <v>27</v>
      </c>
      <c r="P14">
        <v>21</v>
      </c>
      <c r="Q14">
        <v>7</v>
      </c>
      <c r="R14">
        <v>1</v>
      </c>
      <c r="S14">
        <v>4</v>
      </c>
      <c r="T14">
        <v>3</v>
      </c>
      <c r="U14">
        <v>10</v>
      </c>
      <c r="V14">
        <v>6</v>
      </c>
      <c r="W14" t="s">
        <v>1418</v>
      </c>
      <c r="X14">
        <v>15</v>
      </c>
      <c r="Y14">
        <v>8</v>
      </c>
      <c r="Z14" s="112">
        <f>(U14/10.9375)+(P14/9.2105)+(G14/3.8889)-(R14/12.5)</f>
        <v>5.685713453100828</v>
      </c>
    </row>
    <row r="15" spans="1:26" ht="12.75">
      <c r="A15" t="s">
        <v>1420</v>
      </c>
      <c r="B15" s="6">
        <v>0</v>
      </c>
      <c r="C15" s="105">
        <f>(U15/10.9375)+(P15/9.2105)+(G15/3.8889)-(R15/12.5)</f>
        <v>6.142855885756875</v>
      </c>
      <c r="D15">
        <v>106</v>
      </c>
      <c r="E15">
        <v>230</v>
      </c>
      <c r="F15">
        <v>100</v>
      </c>
      <c r="G15">
        <v>11</v>
      </c>
      <c r="H15">
        <v>17</v>
      </c>
      <c r="I15">
        <v>5</v>
      </c>
      <c r="J15">
        <v>25</v>
      </c>
      <c r="K15">
        <v>0</v>
      </c>
      <c r="L15">
        <v>30</v>
      </c>
      <c r="M15">
        <v>10</v>
      </c>
      <c r="N15">
        <v>730</v>
      </c>
      <c r="O15">
        <v>30</v>
      </c>
      <c r="P15">
        <v>22</v>
      </c>
      <c r="Q15">
        <v>7</v>
      </c>
      <c r="R15">
        <v>1</v>
      </c>
      <c r="S15">
        <v>4</v>
      </c>
      <c r="T15">
        <v>3</v>
      </c>
      <c r="U15">
        <v>11</v>
      </c>
      <c r="V15">
        <v>6</v>
      </c>
      <c r="W15" t="s">
        <v>1418</v>
      </c>
      <c r="X15">
        <v>15</v>
      </c>
      <c r="Y15">
        <v>10</v>
      </c>
      <c r="Z15" s="112">
        <f>(U15/10.9375)+(P15/9.2105)+(G15/3.8889)-(R15/12.5)</f>
        <v>6.142855885756875</v>
      </c>
    </row>
    <row r="16" spans="1:26" ht="12.75">
      <c r="A16" t="s">
        <v>1421</v>
      </c>
      <c r="B16" s="6">
        <v>0</v>
      </c>
      <c r="C16" s="105">
        <f>(U16/10.9375)+(P16/9.2105)+(G16/3.8889)-(R16/12.5)</f>
        <v>5.0800006367701</v>
      </c>
      <c r="D16">
        <v>87</v>
      </c>
      <c r="E16">
        <v>190</v>
      </c>
      <c r="F16">
        <v>70</v>
      </c>
      <c r="G16">
        <v>8</v>
      </c>
      <c r="H16">
        <v>12</v>
      </c>
      <c r="I16">
        <v>3.5</v>
      </c>
      <c r="J16">
        <v>18</v>
      </c>
      <c r="K16">
        <v>0</v>
      </c>
      <c r="L16">
        <v>20</v>
      </c>
      <c r="M16">
        <v>7</v>
      </c>
      <c r="N16">
        <v>560</v>
      </c>
      <c r="O16">
        <v>23</v>
      </c>
      <c r="P16">
        <v>21</v>
      </c>
      <c r="Q16">
        <v>7</v>
      </c>
      <c r="R16">
        <v>1</v>
      </c>
      <c r="S16">
        <v>4</v>
      </c>
      <c r="T16">
        <v>3</v>
      </c>
      <c r="U16">
        <v>9</v>
      </c>
      <c r="V16">
        <v>6</v>
      </c>
      <c r="W16" t="s">
        <v>1418</v>
      </c>
      <c r="X16">
        <v>15</v>
      </c>
      <c r="Y16">
        <v>8</v>
      </c>
      <c r="Z16" s="112">
        <f>(U16/10.9375)+(P16/9.2105)+(G16/3.8889)-(R16/12.5)</f>
        <v>5.0800006367701</v>
      </c>
    </row>
    <row r="17" spans="1:26" ht="12.75">
      <c r="A17" t="s">
        <v>1422</v>
      </c>
      <c r="B17" s="6">
        <v>0</v>
      </c>
      <c r="C17" s="105">
        <f>(U17/10.9375)+(P17/9.2105)+(G17/3.8889)-(R17/12.5)</f>
        <v>6.1599990531047</v>
      </c>
      <c r="D17">
        <v>97</v>
      </c>
      <c r="E17">
        <v>230</v>
      </c>
      <c r="F17">
        <v>90</v>
      </c>
      <c r="G17">
        <v>11</v>
      </c>
      <c r="H17">
        <v>17</v>
      </c>
      <c r="I17">
        <v>4.5</v>
      </c>
      <c r="J17">
        <v>23</v>
      </c>
      <c r="K17">
        <v>0</v>
      </c>
      <c r="L17">
        <v>30</v>
      </c>
      <c r="M17">
        <v>10</v>
      </c>
      <c r="N17">
        <v>620</v>
      </c>
      <c r="O17">
        <v>26</v>
      </c>
      <c r="P17">
        <v>23</v>
      </c>
      <c r="Q17">
        <v>8</v>
      </c>
      <c r="R17">
        <v>1</v>
      </c>
      <c r="S17">
        <v>4</v>
      </c>
      <c r="T17">
        <v>3</v>
      </c>
      <c r="U17">
        <v>10</v>
      </c>
      <c r="V17">
        <v>6</v>
      </c>
      <c r="W17" t="s">
        <v>1418</v>
      </c>
      <c r="X17">
        <v>15</v>
      </c>
      <c r="Y17">
        <v>8</v>
      </c>
      <c r="Z17" s="112">
        <f>(U17/10.9375)+(P17/9.2105)+(G17/3.8889)-(R17/12.5)</f>
        <v>6.1599990531047</v>
      </c>
    </row>
    <row r="18" spans="1:26" ht="12.75">
      <c r="A18" t="s">
        <v>1423</v>
      </c>
      <c r="B18" s="6">
        <v>0</v>
      </c>
      <c r="C18" s="105">
        <f>(U18/10.9375)+(P18/9.2105)+(G18/3.8889)-(R18/12.5)</f>
        <v>4.782859869420735</v>
      </c>
      <c r="D18">
        <v>87</v>
      </c>
      <c r="E18">
        <v>180</v>
      </c>
      <c r="F18">
        <v>60</v>
      </c>
      <c r="G18">
        <v>6</v>
      </c>
      <c r="H18">
        <v>9</v>
      </c>
      <c r="I18">
        <v>3</v>
      </c>
      <c r="J18">
        <v>15</v>
      </c>
      <c r="K18">
        <v>0</v>
      </c>
      <c r="L18">
        <v>20</v>
      </c>
      <c r="M18">
        <v>7</v>
      </c>
      <c r="N18">
        <v>570</v>
      </c>
      <c r="O18">
        <v>24</v>
      </c>
      <c r="P18">
        <v>23</v>
      </c>
      <c r="Q18">
        <v>8</v>
      </c>
      <c r="R18">
        <v>1</v>
      </c>
      <c r="S18">
        <v>4</v>
      </c>
      <c r="T18">
        <v>4</v>
      </c>
      <c r="U18">
        <v>9</v>
      </c>
      <c r="V18">
        <v>6</v>
      </c>
      <c r="W18" t="s">
        <v>1418</v>
      </c>
      <c r="X18">
        <v>15</v>
      </c>
      <c r="Y18">
        <v>8</v>
      </c>
      <c r="Z18" s="112">
        <f>(U18/10.9375)+(P18/9.2105)+(G18/3.8889)-(R18/12.5)</f>
        <v>4.782859869420735</v>
      </c>
    </row>
    <row r="19" spans="1:26" ht="12.75">
      <c r="A19" t="s">
        <v>1424</v>
      </c>
      <c r="B19" s="6">
        <v>0</v>
      </c>
      <c r="C19" s="105">
        <f>(U19/10.9375)+(P19/9.2105)+(G19/3.8889)-(R19/12.5)</f>
        <v>8.308565028628712</v>
      </c>
      <c r="D19">
        <v>111</v>
      </c>
      <c r="E19">
        <v>310</v>
      </c>
      <c r="F19">
        <v>160</v>
      </c>
      <c r="G19">
        <v>18</v>
      </c>
      <c r="H19">
        <v>28</v>
      </c>
      <c r="I19">
        <v>7</v>
      </c>
      <c r="J19">
        <v>35</v>
      </c>
      <c r="K19">
        <v>0.5</v>
      </c>
      <c r="L19">
        <v>45</v>
      </c>
      <c r="M19">
        <v>15</v>
      </c>
      <c r="N19">
        <v>1010</v>
      </c>
      <c r="O19">
        <v>42</v>
      </c>
      <c r="P19">
        <v>22</v>
      </c>
      <c r="Q19">
        <v>7</v>
      </c>
      <c r="R19">
        <v>1</v>
      </c>
      <c r="S19">
        <v>4</v>
      </c>
      <c r="T19">
        <v>3</v>
      </c>
      <c r="U19">
        <v>15</v>
      </c>
      <c r="V19">
        <v>6</v>
      </c>
      <c r="W19" t="s">
        <v>1418</v>
      </c>
      <c r="X19">
        <v>15</v>
      </c>
      <c r="Y19">
        <v>10</v>
      </c>
      <c r="Z19" s="112">
        <f>(U19/10.9375)+(P19/9.2105)+(G19/3.8889)-(R19/12.5)</f>
        <v>8.308565028628712</v>
      </c>
    </row>
    <row r="20" spans="1:26" ht="12.75">
      <c r="A20" t="s">
        <v>1425</v>
      </c>
      <c r="B20" s="6">
        <v>0</v>
      </c>
      <c r="C20" s="105">
        <f>(U20/10.9375)+(P20/9.2105)+(G20/3.8889)-(R20/12.5)</f>
        <v>4.9485734204432426</v>
      </c>
      <c r="D20">
        <v>101</v>
      </c>
      <c r="E20">
        <v>180</v>
      </c>
      <c r="F20">
        <v>60</v>
      </c>
      <c r="G20">
        <v>7</v>
      </c>
      <c r="H20">
        <v>11</v>
      </c>
      <c r="I20">
        <v>3</v>
      </c>
      <c r="J20">
        <v>15</v>
      </c>
      <c r="K20">
        <v>0</v>
      </c>
      <c r="L20">
        <v>15</v>
      </c>
      <c r="M20">
        <v>5</v>
      </c>
      <c r="N20">
        <v>550</v>
      </c>
      <c r="O20">
        <v>23</v>
      </c>
      <c r="P20">
        <v>23</v>
      </c>
      <c r="Q20">
        <v>8</v>
      </c>
      <c r="R20">
        <v>1</v>
      </c>
      <c r="S20">
        <v>4</v>
      </c>
      <c r="T20">
        <v>3</v>
      </c>
      <c r="U20">
        <v>8</v>
      </c>
      <c r="V20">
        <v>8</v>
      </c>
      <c r="W20" t="s">
        <v>1418</v>
      </c>
      <c r="X20">
        <v>15</v>
      </c>
      <c r="Y20">
        <v>8</v>
      </c>
      <c r="Z20" s="112">
        <f>(U20/10.9375)+(P20/9.2105)+(G20/3.8889)-(R20/12.5)</f>
        <v>4.9485734204432426</v>
      </c>
    </row>
    <row r="21" spans="1:26" s="158" customFormat="1" ht="12.75">
      <c r="A21" s="157" t="s">
        <v>1426</v>
      </c>
      <c r="B21" s="158">
        <f>SUM(B13:B20)</f>
        <v>0</v>
      </c>
      <c r="C21" s="105">
        <f>(U21/10.9375)+(P21/9.2105)+(G21/3.8889)-(R21/12.5)</f>
        <v>0</v>
      </c>
      <c r="D21" s="158">
        <f>((D13*$B$13)+(D14*$B$14)+(D15*$B$15)+(D16*$B$16)+(D17*$B$17)+(D18*$B$18)+(D19*$B$19)+(D20*$B$20))</f>
        <v>0</v>
      </c>
      <c r="E21" s="158">
        <f>((E13*$B$13)+(E14*$B$14)+(E15*$B$15)+(E16*$B$16)+(E17*$B$17)+(E18*$B$18)+(E19*$B$19)+(E20*$B$20))</f>
        <v>0</v>
      </c>
      <c r="F21" s="158">
        <f>((F13*$B$13)+(F14*$B$14)+(F15*$B$15)+(F16*$B$16)+(F17*$B$17)+(F18*$B$18)+(F19*$B$19)+(F20*$B$20))</f>
        <v>0</v>
      </c>
      <c r="G21" s="158">
        <f>((G13*$B$13)+(G14*$B$14)+(G15*$B$15)+(G16*$B$16)+(G17*$B$17)+(G18*$B$18)+(G19*$B$19)+(G20*$B$20))</f>
        <v>0</v>
      </c>
      <c r="H21" s="158">
        <f>((H13*$B$13)+(H14*$B$14)+(H15*$B$15)+(H16*$B$16)+(H17*$B$17)+(H18*$B$18)+(H19*$B$19)+(H20*$B$20))</f>
        <v>0</v>
      </c>
      <c r="I21" s="158">
        <f>((I13*$B$13)+(I14*$B$14)+(I15*$B$15)+(I16*$B$16)+(I17*$B$17)+(I18*$B$18)+(I19*$B$19)+(I20*$B$20))</f>
        <v>0</v>
      </c>
      <c r="J21" s="158">
        <f>((J13*$B$13)+(J14*$B$14)+(J15*$B$15)+(J16*$B$16)+(J17*$B$17)+(J18*$B$18)+(J19*$B$19)+(J20*$B$20))</f>
        <v>0</v>
      </c>
      <c r="K21" s="158">
        <f>((K13*$B$13)+(K14*$B$14)+(K15*$B$15)+(K16*$B$16)+(K17*$B$17)+(K18*$B$18)+(K19*$B$19)+(K20*$B$20))</f>
        <v>0</v>
      </c>
      <c r="L21" s="158">
        <f>((L13*$B$13)+(L14*$B$14)+(L15*$B$15)+(L16*$B$16)+(L17*$B$17)+(L18*$B$18)+(L19*$B$19)+(L20*$B$20))</f>
        <v>0</v>
      </c>
      <c r="M21" s="158">
        <f>((M13*$B$13)+(M14*$B$14)+(M15*$B$15)+(M16*$B$16)+(M17*$B$17)+(M18*$B$18)+(M19*$B$19)+(M20*$B$20))</f>
        <v>0</v>
      </c>
      <c r="N21" s="158">
        <f>((N13*$B$13)+(N14*$B$14)+(N15*$B$15)+(N16*$B$16)+(N17*$B$17)+(N18*$B$18)+(N19*$B$19)+(N20*$B$20))</f>
        <v>0</v>
      </c>
      <c r="O21" s="158">
        <f>((O13*$B$13)+(O14*$B$14)+(O15*$B$15)+(O16*$B$16)+(O17*$B$17)+(O18*$B$18)+(O19*$B$19)+(O20*$B$20))</f>
        <v>0</v>
      </c>
      <c r="P21" s="158">
        <f>((P13*$B$13)+(P14*$B$14)+(P15*$B$15)+(P16*$B$16)+(P17*$B$17)+(P18*$B$18)+(P19*$B$19)+(P20*$B$20))</f>
        <v>0</v>
      </c>
      <c r="Q21" s="158">
        <f>((Q13*$B$13)+(Q14*$B$14)+(Q15*$B$15)+(Q16*$B$16)+(Q17*$B$17)+(Q18*$B$18)+(Q19*$B$19)+(Q20*$B$20))</f>
        <v>0</v>
      </c>
      <c r="R21" s="158">
        <f>((R13*$B$13)+(R14*$B$14)+(R15*$B$15)+(R16*$B$16)+(R17*$B$17)+(R18*$B$18)+(R19*$B$19)+(R20*$B$20))</f>
        <v>0</v>
      </c>
      <c r="S21" s="158">
        <f>((S13*$B$13)+(S14*$B$14)+(S15*$B$15)+(S16*$B$16)+(S17*$B$17)+(S18*$B$18)+(S19*$B$19)+(S20*$B$20))</f>
        <v>0</v>
      </c>
      <c r="T21" s="158">
        <f>((T13*$B$13)+(T14*$B$14)+(T15*$B$15)+(T16*$B$16)+(T17*$B$17)+(T18*$B$18)+(T19*$B$19)+(T20*$B$20))</f>
        <v>0</v>
      </c>
      <c r="U21" s="158">
        <f>((U13*$B$13)+(U14*$B$14)+(U15*$B$15)+(U16*$B$16)+(U17*$B$17)+(U18*$B$18)+(U19*$B$19)+(U20*$B$20))</f>
        <v>0</v>
      </c>
      <c r="V21" s="158">
        <f>((V13*$B$13)+(V14*$B$14)+(V15*$B$15)+(V16*$B$16)+(V17*$B$17)+(V18*$B$18)+(V19*$B$19)+(V20*$B$20))</f>
        <v>0</v>
      </c>
      <c r="W21" s="158" t="e">
        <f>((W13*$B$13)+(W14*$B$14)+(W15*$B$15)+(W16*$B$16)+(W17*$B$17)+(W18*$B$18)+(W19*$B$19)+(W20*$B$20))</f>
        <v>#VALUE!</v>
      </c>
      <c r="X21" s="158">
        <f>((X13*$B$13)+(X14*$B$14)+(X15*$B$15)+(X16*$B$16)+(X17*$B$17)+(X18*$B$18)+(X19*$B$19)+(X20*$B$20))</f>
        <v>0</v>
      </c>
      <c r="Y21" s="158">
        <f>((Y13*$B$13)+(Y14*$B$14)+(Y15*$B$15)+(Y16*$B$16)+(Y17*$B$17)+(Y18*$B$18)+(Y19*$B$19)+(Y20*$B$20))</f>
        <v>0</v>
      </c>
      <c r="Z21" s="112">
        <f>(U21/10.9375)+(P21/9.2105)+(G21/3.8889)-(R21/12.5)</f>
        <v>0</v>
      </c>
    </row>
    <row r="22" spans="1:26" ht="12.75">
      <c r="A22" s="116" t="s">
        <v>1428</v>
      </c>
      <c r="B22" s="99"/>
      <c r="C22" s="105"/>
      <c r="Z22" s="112">
        <f>(U22/10.9375)+(P22/9.2105)+(G22/3.8889)-(R22/12.5)</f>
        <v>0</v>
      </c>
    </row>
    <row r="23" spans="1:26" ht="12.75">
      <c r="A23" t="s">
        <v>1417</v>
      </c>
      <c r="B23" s="6">
        <v>0</v>
      </c>
      <c r="C23" s="105">
        <f>(U23/10.9375)+(P23/9.2105)+(G23/3.8889)-(R23/12.5)</f>
        <v>6.302857551063557</v>
      </c>
      <c r="D23">
        <v>98</v>
      </c>
      <c r="E23">
        <v>230</v>
      </c>
      <c r="F23">
        <v>90</v>
      </c>
      <c r="G23">
        <v>10</v>
      </c>
      <c r="H23">
        <v>15</v>
      </c>
      <c r="I23">
        <v>4.5</v>
      </c>
      <c r="J23">
        <v>23</v>
      </c>
      <c r="K23">
        <v>1</v>
      </c>
      <c r="L23">
        <v>25</v>
      </c>
      <c r="M23">
        <v>8</v>
      </c>
      <c r="N23">
        <v>620</v>
      </c>
      <c r="O23">
        <v>26</v>
      </c>
      <c r="P23">
        <v>25</v>
      </c>
      <c r="Q23">
        <v>8</v>
      </c>
      <c r="R23">
        <v>1</v>
      </c>
      <c r="S23">
        <v>4</v>
      </c>
      <c r="T23">
        <v>3</v>
      </c>
      <c r="U23">
        <v>12</v>
      </c>
      <c r="V23">
        <v>8</v>
      </c>
      <c r="W23" t="s">
        <v>1418</v>
      </c>
      <c r="X23">
        <v>20</v>
      </c>
      <c r="Y23">
        <v>10</v>
      </c>
      <c r="Z23" s="112">
        <f>(U23/10.9375)+(P23/9.2105)+(G23/3.8889)-(R23/12.5)</f>
        <v>6.302857551063557</v>
      </c>
    </row>
    <row r="24" spans="1:26" ht="12.75">
      <c r="A24" t="s">
        <v>1419</v>
      </c>
      <c r="B24" s="6">
        <v>0</v>
      </c>
      <c r="C24" s="105">
        <f>(U24/10.9375)+(P24/9.2105)+(G24/3.8889)-(R24/12.5)</f>
        <v>6.4514279347382395</v>
      </c>
      <c r="D24">
        <v>96</v>
      </c>
      <c r="E24">
        <v>240</v>
      </c>
      <c r="F24">
        <v>100</v>
      </c>
      <c r="G24">
        <v>11</v>
      </c>
      <c r="H24">
        <v>17</v>
      </c>
      <c r="I24">
        <v>4.5</v>
      </c>
      <c r="J24">
        <v>23</v>
      </c>
      <c r="K24">
        <v>1</v>
      </c>
      <c r="L24">
        <v>25</v>
      </c>
      <c r="M24">
        <v>8</v>
      </c>
      <c r="N24">
        <v>690</v>
      </c>
      <c r="O24">
        <v>29</v>
      </c>
      <c r="P24">
        <v>24</v>
      </c>
      <c r="Q24">
        <v>8</v>
      </c>
      <c r="R24">
        <v>1</v>
      </c>
      <c r="S24">
        <v>4</v>
      </c>
      <c r="T24">
        <v>2</v>
      </c>
      <c r="U24">
        <v>12</v>
      </c>
      <c r="V24">
        <v>6</v>
      </c>
      <c r="W24" t="s">
        <v>1418</v>
      </c>
      <c r="X24">
        <v>15</v>
      </c>
      <c r="Y24">
        <v>10</v>
      </c>
      <c r="Z24" s="112">
        <f>(U24/10.9375)+(P24/9.2105)+(G24/3.8889)-(R24/12.5)</f>
        <v>6.4514279347382395</v>
      </c>
    </row>
    <row r="25" spans="1:26" ht="12.75">
      <c r="A25" t="s">
        <v>1420</v>
      </c>
      <c r="B25" s="6">
        <v>0</v>
      </c>
      <c r="C25" s="105">
        <f>(U25/10.9375)+(P25/9.2105)+(G25/3.8889)-(R25/12.5)</f>
        <v>7.194284228621761</v>
      </c>
      <c r="D25">
        <v>122</v>
      </c>
      <c r="E25">
        <v>270</v>
      </c>
      <c r="F25">
        <v>110</v>
      </c>
      <c r="G25">
        <v>13</v>
      </c>
      <c r="H25">
        <v>20</v>
      </c>
      <c r="I25">
        <v>5</v>
      </c>
      <c r="J25">
        <v>25</v>
      </c>
      <c r="K25">
        <v>1</v>
      </c>
      <c r="L25">
        <v>30</v>
      </c>
      <c r="M25">
        <v>10</v>
      </c>
      <c r="N25">
        <v>780</v>
      </c>
      <c r="O25">
        <v>33</v>
      </c>
      <c r="P25">
        <v>26</v>
      </c>
      <c r="Q25">
        <v>9</v>
      </c>
      <c r="R25">
        <v>2</v>
      </c>
      <c r="S25">
        <v>8</v>
      </c>
      <c r="T25">
        <v>3</v>
      </c>
      <c r="U25">
        <v>13</v>
      </c>
      <c r="V25">
        <v>6</v>
      </c>
      <c r="W25" t="s">
        <v>1418</v>
      </c>
      <c r="X25">
        <v>15</v>
      </c>
      <c r="Y25">
        <v>15</v>
      </c>
      <c r="Z25" s="112">
        <f>(U25/10.9375)+(P25/9.2105)+(G25/3.8889)-(R25/12.5)</f>
        <v>7.194284228621761</v>
      </c>
    </row>
    <row r="26" spans="1:26" ht="12.75">
      <c r="A26" t="s">
        <v>1421</v>
      </c>
      <c r="B26" s="6">
        <v>0</v>
      </c>
      <c r="C26" s="105">
        <f>(U26/10.9375)+(P26/9.2105)+(G26/3.8889)-(R26/12.5)</f>
        <v>5.954286857183907</v>
      </c>
      <c r="D26">
        <v>104</v>
      </c>
      <c r="E26">
        <v>230</v>
      </c>
      <c r="F26">
        <v>80</v>
      </c>
      <c r="G26">
        <v>9</v>
      </c>
      <c r="H26">
        <v>14</v>
      </c>
      <c r="I26">
        <v>4</v>
      </c>
      <c r="J26">
        <v>20</v>
      </c>
      <c r="K26">
        <v>1</v>
      </c>
      <c r="L26">
        <v>20</v>
      </c>
      <c r="M26">
        <v>7</v>
      </c>
      <c r="N26">
        <v>610</v>
      </c>
      <c r="O26">
        <v>25</v>
      </c>
      <c r="P26">
        <v>25</v>
      </c>
      <c r="Q26">
        <v>8</v>
      </c>
      <c r="R26">
        <v>1</v>
      </c>
      <c r="S26">
        <v>4</v>
      </c>
      <c r="T26">
        <v>3</v>
      </c>
      <c r="U26">
        <v>11</v>
      </c>
      <c r="V26">
        <v>6</v>
      </c>
      <c r="W26" t="s">
        <v>1418</v>
      </c>
      <c r="X26">
        <v>15</v>
      </c>
      <c r="Y26">
        <v>10</v>
      </c>
      <c r="Z26" s="112">
        <f>(U26/10.9375)+(P26/9.2105)+(G26/3.8889)-(R26/12.5)</f>
        <v>5.954286857183907</v>
      </c>
    </row>
    <row r="27" spans="1:26" ht="12.75">
      <c r="A27" t="s">
        <v>1422</v>
      </c>
      <c r="B27" s="6">
        <v>0</v>
      </c>
      <c r="C27" s="105">
        <f>(U27/10.9375)+(P27/9.2105)+(G27/3.8889)-(R27/12.5)</f>
        <v>6.92571353474211</v>
      </c>
      <c r="D27">
        <v>114</v>
      </c>
      <c r="E27">
        <v>260</v>
      </c>
      <c r="F27">
        <v>110</v>
      </c>
      <c r="G27">
        <v>12</v>
      </c>
      <c r="H27">
        <v>18</v>
      </c>
      <c r="I27">
        <v>5</v>
      </c>
      <c r="J27">
        <v>25</v>
      </c>
      <c r="K27">
        <v>1</v>
      </c>
      <c r="L27">
        <v>30</v>
      </c>
      <c r="M27">
        <v>10</v>
      </c>
      <c r="N27">
        <v>670</v>
      </c>
      <c r="O27">
        <v>28</v>
      </c>
      <c r="P27">
        <v>26</v>
      </c>
      <c r="Q27">
        <v>9</v>
      </c>
      <c r="R27">
        <v>1</v>
      </c>
      <c r="S27">
        <v>4</v>
      </c>
      <c r="T27">
        <v>3</v>
      </c>
      <c r="U27">
        <v>12</v>
      </c>
      <c r="V27">
        <v>6</v>
      </c>
      <c r="W27" t="s">
        <v>1418</v>
      </c>
      <c r="X27">
        <v>15</v>
      </c>
      <c r="Y27">
        <v>10</v>
      </c>
      <c r="Z27" s="112">
        <f>(U27/10.9375)+(P27/9.2105)+(G27/3.8889)-(R27/12.5)</f>
        <v>6.92571353474211</v>
      </c>
    </row>
    <row r="28" spans="1:26" ht="12.75">
      <c r="A28" t="s">
        <v>1423</v>
      </c>
      <c r="B28" s="6">
        <v>0</v>
      </c>
      <c r="C28" s="105">
        <f>(U28/10.9375)+(P28/9.2105)+(G28/3.8889)-(R28/12.5)</f>
        <v>5.7142879020806525</v>
      </c>
      <c r="D28">
        <v>104</v>
      </c>
      <c r="E28">
        <v>220</v>
      </c>
      <c r="F28">
        <v>70</v>
      </c>
      <c r="G28">
        <v>8</v>
      </c>
      <c r="H28">
        <v>12</v>
      </c>
      <c r="I28">
        <v>3.5</v>
      </c>
      <c r="J28">
        <v>18</v>
      </c>
      <c r="K28">
        <v>1</v>
      </c>
      <c r="L28">
        <v>20</v>
      </c>
      <c r="M28">
        <v>7</v>
      </c>
      <c r="N28">
        <v>620</v>
      </c>
      <c r="O28">
        <v>26</v>
      </c>
      <c r="P28">
        <v>26</v>
      </c>
      <c r="Q28">
        <v>9</v>
      </c>
      <c r="R28">
        <v>1</v>
      </c>
      <c r="S28">
        <v>4</v>
      </c>
      <c r="T28">
        <v>4</v>
      </c>
      <c r="U28">
        <v>10</v>
      </c>
      <c r="V28">
        <v>6</v>
      </c>
      <c r="W28" t="s">
        <v>1418</v>
      </c>
      <c r="X28">
        <v>15</v>
      </c>
      <c r="Y28">
        <v>10</v>
      </c>
      <c r="Z28" s="112">
        <f>(U28/10.9375)+(P28/9.2105)+(G28/3.8889)-(R28/12.5)</f>
        <v>5.7142879020806525</v>
      </c>
    </row>
    <row r="29" spans="1:26" ht="12.75">
      <c r="A29" t="s">
        <v>1424</v>
      </c>
      <c r="B29" s="6">
        <v>0</v>
      </c>
      <c r="C29" s="105">
        <f>(U29/10.9375)+(P29/9.2105)+(G29/3.8889)-(R29/12.5)</f>
        <v>9.074279510266122</v>
      </c>
      <c r="D29">
        <v>129</v>
      </c>
      <c r="E29">
        <v>340</v>
      </c>
      <c r="F29">
        <v>170</v>
      </c>
      <c r="G29">
        <v>19</v>
      </c>
      <c r="H29">
        <v>29</v>
      </c>
      <c r="I29">
        <v>7</v>
      </c>
      <c r="J29">
        <v>35</v>
      </c>
      <c r="K29">
        <v>1</v>
      </c>
      <c r="L29">
        <v>45</v>
      </c>
      <c r="M29">
        <v>15</v>
      </c>
      <c r="N29">
        <v>1040</v>
      </c>
      <c r="O29">
        <v>43</v>
      </c>
      <c r="P29">
        <v>25</v>
      </c>
      <c r="Q29">
        <v>8</v>
      </c>
      <c r="R29">
        <v>1</v>
      </c>
      <c r="S29">
        <v>4</v>
      </c>
      <c r="T29">
        <v>2</v>
      </c>
      <c r="U29">
        <v>17</v>
      </c>
      <c r="V29">
        <v>8</v>
      </c>
      <c r="W29" t="s">
        <v>1418</v>
      </c>
      <c r="X29">
        <v>15</v>
      </c>
      <c r="Y29">
        <v>15</v>
      </c>
      <c r="Z29" s="112">
        <f>(U29/10.9375)+(P29/9.2105)+(G29/3.8889)-(R29/12.5)</f>
        <v>9.074279510266122</v>
      </c>
    </row>
    <row r="30" spans="1:26" ht="12.75">
      <c r="A30" t="s">
        <v>1425</v>
      </c>
      <c r="B30" s="6">
        <v>0</v>
      </c>
      <c r="C30" s="105">
        <f>(U30/10.9375)+(P30/9.2105)+(G30/3.8889)-(R30/12.5)</f>
        <v>5.634287902080652</v>
      </c>
      <c r="D30">
        <v>115</v>
      </c>
      <c r="E30">
        <v>210</v>
      </c>
      <c r="F30">
        <v>70</v>
      </c>
      <c r="G30">
        <v>8</v>
      </c>
      <c r="H30">
        <v>12</v>
      </c>
      <c r="I30">
        <v>3.5</v>
      </c>
      <c r="J30">
        <v>18</v>
      </c>
      <c r="K30">
        <v>1</v>
      </c>
      <c r="L30">
        <v>15</v>
      </c>
      <c r="M30">
        <v>5</v>
      </c>
      <c r="N30">
        <v>580</v>
      </c>
      <c r="O30">
        <v>24</v>
      </c>
      <c r="P30">
        <v>26</v>
      </c>
      <c r="Q30">
        <v>9</v>
      </c>
      <c r="R30">
        <v>2</v>
      </c>
      <c r="S30">
        <v>8</v>
      </c>
      <c r="T30">
        <v>3</v>
      </c>
      <c r="U30">
        <v>10</v>
      </c>
      <c r="V30">
        <v>8</v>
      </c>
      <c r="W30" t="s">
        <v>1418</v>
      </c>
      <c r="X30">
        <v>15</v>
      </c>
      <c r="Y30">
        <v>15</v>
      </c>
      <c r="Z30" s="112">
        <f>(U30/10.9375)+(P30/9.2105)+(G30/3.8889)-(R30/12.5)</f>
        <v>5.634287902080652</v>
      </c>
    </row>
    <row r="31" spans="1:26" s="158" customFormat="1" ht="12.75">
      <c r="A31" s="157" t="s">
        <v>1426</v>
      </c>
      <c r="B31" s="158">
        <f>SUM(B23:B30)</f>
        <v>0</v>
      </c>
      <c r="C31" s="105">
        <f>(U31/10.9375)+(P31/9.2105)+(G31/3.8889)-(R31/12.5)</f>
        <v>0</v>
      </c>
      <c r="D31" s="158">
        <f>((D23*$B$23)+(D24*$B$24)+(D25*$B$25)+(D26*$B$26)+(D27*$B$27)+(D28*$B$28)+(D29*$B$29)+(D30*$B$30))</f>
        <v>0</v>
      </c>
      <c r="E31" s="158">
        <f>((E23*$B$23)+(E24*$B$24)+(E25*$B$25)+(E26*$B$26)+(E27*$B$27)+(E28*$B$28)+(E29*$B$29)+(E30*$B$30))</f>
        <v>0</v>
      </c>
      <c r="F31" s="158">
        <f>((F23*$B$23)+(F24*$B$24)+(F25*$B$25)+(F26*$B$26)+(F27*$B$27)+(F28*$B$28)+(F29*$B$29)+(F30*$B$30))</f>
        <v>0</v>
      </c>
      <c r="G31" s="158">
        <f>((G23*$B$23)+(G24*$B$24)+(G25*$B$25)+(G26*$B$26)+(G27*$B$27)+(G28*$B$28)+(G29*$B$29)+(G30*$B$30))</f>
        <v>0</v>
      </c>
      <c r="H31" s="158">
        <f>((H23*$B$23)+(H24*$B$24)+(H25*$B$25)+(H26*$B$26)+(H27*$B$27)+(H28*$B$28)+(H29*$B$29)+(H30*$B$30))</f>
        <v>0</v>
      </c>
      <c r="I31" s="158">
        <f>((I23*$B$23)+(I24*$B$24)+(I25*$B$25)+(I26*$B$26)+(I27*$B$27)+(I28*$B$28)+(I29*$B$29)+(I30*$B$30))</f>
        <v>0</v>
      </c>
      <c r="J31" s="158">
        <f>((J23*$B$23)+(J24*$B$24)+(J25*$B$25)+(J26*$B$26)+(J27*$B$27)+(J28*$B$28)+(J29*$B$29)+(J30*$B$30))</f>
        <v>0</v>
      </c>
      <c r="K31" s="158">
        <f>((K23*$B$23)+(K24*$B$24)+(K25*$B$25)+(K26*$B$26)+(K27*$B$27)+(K28*$B$28)+(K29*$B$29)+(K30*$B$30))</f>
        <v>0</v>
      </c>
      <c r="L31" s="158">
        <f>((L23*$B$23)+(L24*$B$24)+(L25*$B$25)+(L26*$B$26)+(L27*$B$27)+(L28*$B$28)+(L29*$B$29)+(L30*$B$30))</f>
        <v>0</v>
      </c>
      <c r="M31" s="158">
        <f>((M23*$B$23)+(M24*$B$24)+(M25*$B$25)+(M26*$B$26)+(M27*$B$27)+(M28*$B$28)+(M29*$B$29)+(M30*$B$30))</f>
        <v>0</v>
      </c>
      <c r="N31" s="158">
        <f>((N23*$B$23)+(N24*$B$24)+(N25*$B$25)+(N26*$B$26)+(N27*$B$27)+(N28*$B$28)+(N29*$B$29)+(N30*$B$30))</f>
        <v>0</v>
      </c>
      <c r="O31" s="158">
        <f>((O23*$B$23)+(O24*$B$24)+(O25*$B$25)+(O26*$B$26)+(O27*$B$27)+(O28*$B$28)+(O29*$B$29)+(O30*$B$30))</f>
        <v>0</v>
      </c>
      <c r="P31" s="158">
        <f>((P23*$B$23)+(P24*$B$24)+(P25*$B$25)+(P26*$B$26)+(P27*$B$27)+(P28*$B$28)+(P29*$B$29)+(P30*$B$30))</f>
        <v>0</v>
      </c>
      <c r="Q31" s="158">
        <f>((Q23*$B$23)+(Q24*$B$24)+(Q25*$B$25)+(Q26*$B$26)+(Q27*$B$27)+(Q28*$B$28)+(Q29*$B$29)+(Q30*$B$30))</f>
        <v>0</v>
      </c>
      <c r="R31" s="158">
        <f>((R23*$B$23)+(R24*$B$24)+(R25*$B$25)+(R26*$B$26)+(R27*$B$27)+(R28*$B$28)+(R29*$B$29)+(R30*$B$30))</f>
        <v>0</v>
      </c>
      <c r="S31" s="158">
        <f>((S23*$B$23)+(S24*$B$24)+(S25*$B$25)+(S26*$B$26)+(S27*$B$27)+(S28*$B$28)+(S29*$B$29)+(S30*$B$30))</f>
        <v>0</v>
      </c>
      <c r="T31" s="158">
        <f>((T23*$B$23)+(T24*$B$24)+(T25*$B$25)+(T26*$B$26)+(T27*$B$27)+(T28*$B$28)+(T29*$B$29)+(T30*$B$30))</f>
        <v>0</v>
      </c>
      <c r="U31" s="158">
        <f>((U23*$B$23)+(U24*$B$24)+(U25*$B$25)+(U26*$B$26)+(U27*$B$27)+(U28*$B$28)+(U29*$B$29)+(U30*$B$30))</f>
        <v>0</v>
      </c>
      <c r="V31" s="158">
        <f>((V23*$B$23)+(V24*$B$24)+(V25*$B$25)+(V26*$B$26)+(V27*$B$27)+(V28*$B$28)+(V29*$B$29)+(V30*$B$30))</f>
        <v>0</v>
      </c>
      <c r="W31" s="158" t="e">
        <f>((W23*$B$23)+(W24*$B$24)+(W25*$B$25)+(W26*$B$26)+(W27*$B$27)+(W28*$B$28)+(W29*$B$29)+(W30*$B$30))</f>
        <v>#VALUE!</v>
      </c>
      <c r="X31" s="158">
        <f>((X23*$B$23)+(X24*$B$24)+(X25*$B$25)+(X26*$B$26)+(X27*$B$27)+(X28*$B$28)+(X29*$B$29)+(X30*$B$30))</f>
        <v>0</v>
      </c>
      <c r="Y31" s="158">
        <f>((Y23*$B$23)+(Y24*$B$24)+(Y25*$B$25)+(Y26*$B$26)+(Y27*$B$27)+(Y28*$B$28)+(Y29*$B$29)+(Y30*$B$30))</f>
        <v>0</v>
      </c>
      <c r="Z31" s="112">
        <f>(U31/10.9375)+(P31/9.2105)+(G31/3.8889)-(R31/12.5)</f>
        <v>0</v>
      </c>
    </row>
    <row r="32" spans="1:26" ht="12.75">
      <c r="A32" s="116" t="s">
        <v>1429</v>
      </c>
      <c r="B32" s="99"/>
      <c r="C32" s="105"/>
      <c r="Z32" s="112">
        <f>(U32/10.9375)+(P32/9.2105)+(G32/3.8889)-(R32/12.5)</f>
        <v>0</v>
      </c>
    </row>
    <row r="33" spans="1:26" ht="12.75">
      <c r="A33" t="s">
        <v>1417</v>
      </c>
      <c r="B33" s="6">
        <v>0</v>
      </c>
      <c r="C33" s="105">
        <f>(U33/10.9375)+(P33/9.2105)+(G33/3.8889)-(R33/12.5)</f>
        <v>10.314283542930706</v>
      </c>
      <c r="D33">
        <v>146</v>
      </c>
      <c r="E33">
        <v>390</v>
      </c>
      <c r="F33">
        <v>170</v>
      </c>
      <c r="G33">
        <v>19</v>
      </c>
      <c r="H33">
        <v>29</v>
      </c>
      <c r="I33">
        <v>7</v>
      </c>
      <c r="J33">
        <v>35</v>
      </c>
      <c r="K33">
        <v>0</v>
      </c>
      <c r="L33">
        <v>35</v>
      </c>
      <c r="M33">
        <v>12</v>
      </c>
      <c r="N33">
        <v>800</v>
      </c>
      <c r="O33">
        <v>33</v>
      </c>
      <c r="P33">
        <v>38</v>
      </c>
      <c r="Q33">
        <v>13</v>
      </c>
      <c r="R33">
        <v>2</v>
      </c>
      <c r="S33">
        <v>8</v>
      </c>
      <c r="T33">
        <v>3</v>
      </c>
      <c r="U33">
        <v>16</v>
      </c>
      <c r="V33">
        <v>10</v>
      </c>
      <c r="W33" t="s">
        <v>1418</v>
      </c>
      <c r="X33">
        <v>30</v>
      </c>
      <c r="Y33">
        <v>15</v>
      </c>
      <c r="Z33" s="112">
        <f>(U33/10.9375)+(P33/9.2105)+(G33/3.8889)-(R33/12.5)</f>
        <v>10.314283542930706</v>
      </c>
    </row>
    <row r="34" spans="1:26" ht="12.75">
      <c r="A34" t="s">
        <v>1419</v>
      </c>
      <c r="B34" s="6">
        <v>0</v>
      </c>
      <c r="C34" s="105">
        <f>(U34/10.9375)+(P34/9.2105)+(G34/3.8889)-(R34/12.5)</f>
        <v>10.719996049056466</v>
      </c>
      <c r="D34">
        <v>143</v>
      </c>
      <c r="E34">
        <v>400</v>
      </c>
      <c r="F34">
        <v>190</v>
      </c>
      <c r="G34">
        <v>21</v>
      </c>
      <c r="H34">
        <v>32</v>
      </c>
      <c r="I34">
        <v>7</v>
      </c>
      <c r="J34">
        <v>35</v>
      </c>
      <c r="K34">
        <v>0</v>
      </c>
      <c r="L34">
        <v>40</v>
      </c>
      <c r="M34">
        <v>13</v>
      </c>
      <c r="N34">
        <v>900</v>
      </c>
      <c r="O34">
        <v>38</v>
      </c>
      <c r="P34">
        <v>37</v>
      </c>
      <c r="Q34">
        <v>12</v>
      </c>
      <c r="R34">
        <v>2</v>
      </c>
      <c r="S34">
        <v>8</v>
      </c>
      <c r="T34">
        <v>3</v>
      </c>
      <c r="U34">
        <v>16</v>
      </c>
      <c r="V34">
        <v>8</v>
      </c>
      <c r="W34" t="s">
        <v>1418</v>
      </c>
      <c r="X34">
        <v>20</v>
      </c>
      <c r="Y34">
        <v>15</v>
      </c>
      <c r="Z34" s="112">
        <f>(U34/10.9375)+(P34/9.2105)+(G34/3.8889)-(R34/12.5)</f>
        <v>10.719996049056466</v>
      </c>
    </row>
    <row r="35" spans="1:26" ht="12.75">
      <c r="A35" t="s">
        <v>1420</v>
      </c>
      <c r="B35" s="6">
        <v>0</v>
      </c>
      <c r="C35" s="105">
        <f>(U35/10.9375)+(P35/9.2105)+(G35/3.8889)-(R35/12.5)</f>
        <v>11.63428091436856</v>
      </c>
      <c r="D35">
        <v>176</v>
      </c>
      <c r="E35">
        <v>440</v>
      </c>
      <c r="F35">
        <v>210</v>
      </c>
      <c r="G35">
        <v>23</v>
      </c>
      <c r="H35">
        <v>35</v>
      </c>
      <c r="I35">
        <v>8</v>
      </c>
      <c r="J35">
        <v>40</v>
      </c>
      <c r="K35">
        <v>0.5</v>
      </c>
      <c r="L35">
        <v>40</v>
      </c>
      <c r="M35">
        <v>13</v>
      </c>
      <c r="N35">
        <v>1020</v>
      </c>
      <c r="O35">
        <v>43</v>
      </c>
      <c r="P35">
        <v>39</v>
      </c>
      <c r="Q35">
        <v>13</v>
      </c>
      <c r="R35">
        <v>2</v>
      </c>
      <c r="S35">
        <v>8</v>
      </c>
      <c r="T35">
        <v>4</v>
      </c>
      <c r="U35">
        <v>18</v>
      </c>
      <c r="V35">
        <v>10</v>
      </c>
      <c r="W35" t="s">
        <v>1418</v>
      </c>
      <c r="X35">
        <v>20</v>
      </c>
      <c r="Y35">
        <v>20</v>
      </c>
      <c r="Z35" s="112">
        <f>(U35/10.9375)+(P35/9.2105)+(G35/3.8889)-(R35/12.5)</f>
        <v>11.63428091436856</v>
      </c>
    </row>
    <row r="36" spans="1:26" ht="12.75">
      <c r="A36" t="s">
        <v>1421</v>
      </c>
      <c r="B36" s="6">
        <v>0</v>
      </c>
      <c r="C36" s="105">
        <f>(U36/10.9375)+(P36/9.2105)+(G36/3.8889)-(R36/12.5)</f>
        <v>9.85714111027466</v>
      </c>
      <c r="D36">
        <v>151</v>
      </c>
      <c r="E36">
        <v>380</v>
      </c>
      <c r="F36">
        <v>170</v>
      </c>
      <c r="G36">
        <v>18</v>
      </c>
      <c r="H36">
        <v>28</v>
      </c>
      <c r="I36">
        <v>6</v>
      </c>
      <c r="J36">
        <v>30</v>
      </c>
      <c r="K36">
        <v>0</v>
      </c>
      <c r="L36">
        <v>30</v>
      </c>
      <c r="M36">
        <v>10</v>
      </c>
      <c r="N36">
        <v>790</v>
      </c>
      <c r="O36">
        <v>33</v>
      </c>
      <c r="P36">
        <v>37</v>
      </c>
      <c r="Q36">
        <v>12</v>
      </c>
      <c r="R36">
        <v>2</v>
      </c>
      <c r="S36">
        <v>8</v>
      </c>
      <c r="T36">
        <v>3</v>
      </c>
      <c r="U36">
        <v>15</v>
      </c>
      <c r="V36">
        <v>8</v>
      </c>
      <c r="W36" t="s">
        <v>1418</v>
      </c>
      <c r="X36">
        <v>20</v>
      </c>
      <c r="Y36">
        <v>15</v>
      </c>
      <c r="Z36" s="112">
        <f>(U36/10.9375)+(P36/9.2105)+(G36/3.8889)-(R36/12.5)</f>
        <v>9.85714111027466</v>
      </c>
    </row>
    <row r="37" spans="1:26" ht="12.75">
      <c r="A37" t="s">
        <v>1422</v>
      </c>
      <c r="B37" s="6">
        <v>0</v>
      </c>
      <c r="C37" s="105">
        <f>(U37/10.9375)+(P37/9.2105)+(G37/3.8889)-(R37/12.5)</f>
        <v>11.285710220488909</v>
      </c>
      <c r="D37">
        <v>165</v>
      </c>
      <c r="E37">
        <v>420</v>
      </c>
      <c r="F37">
        <v>200</v>
      </c>
      <c r="G37">
        <v>22</v>
      </c>
      <c r="H37">
        <v>34</v>
      </c>
      <c r="I37">
        <v>8</v>
      </c>
      <c r="J37">
        <v>40</v>
      </c>
      <c r="K37">
        <v>0</v>
      </c>
      <c r="L37">
        <v>40</v>
      </c>
      <c r="M37">
        <v>13</v>
      </c>
      <c r="N37">
        <v>860</v>
      </c>
      <c r="O37">
        <v>36</v>
      </c>
      <c r="P37">
        <v>39</v>
      </c>
      <c r="Q37">
        <v>13</v>
      </c>
      <c r="R37">
        <v>2</v>
      </c>
      <c r="S37">
        <v>8</v>
      </c>
      <c r="T37">
        <v>4</v>
      </c>
      <c r="U37">
        <v>17</v>
      </c>
      <c r="V37">
        <v>8</v>
      </c>
      <c r="W37" t="s">
        <v>1418</v>
      </c>
      <c r="X37">
        <v>20</v>
      </c>
      <c r="Y37">
        <v>15</v>
      </c>
      <c r="Z37" s="112">
        <f>(U37/10.9375)+(P37/9.2105)+(G37/3.8889)-(R37/12.5)</f>
        <v>11.285710220488909</v>
      </c>
    </row>
    <row r="38" spans="1:26" ht="12.75">
      <c r="A38" t="s">
        <v>1423</v>
      </c>
      <c r="B38" s="6">
        <v>0</v>
      </c>
      <c r="C38" s="105">
        <f>(U38/10.9375)+(P38/9.2105)+(G38/3.8889)-(R38/12.5)</f>
        <v>9.560000342925294</v>
      </c>
      <c r="D38">
        <v>152</v>
      </c>
      <c r="E38">
        <v>360</v>
      </c>
      <c r="F38">
        <v>150</v>
      </c>
      <c r="G38">
        <v>16</v>
      </c>
      <c r="H38">
        <v>25</v>
      </c>
      <c r="I38">
        <v>6</v>
      </c>
      <c r="J38">
        <v>30</v>
      </c>
      <c r="K38">
        <v>0</v>
      </c>
      <c r="L38">
        <v>30</v>
      </c>
      <c r="M38">
        <v>10</v>
      </c>
      <c r="N38">
        <v>790</v>
      </c>
      <c r="O38">
        <v>33</v>
      </c>
      <c r="P38">
        <v>39</v>
      </c>
      <c r="Q38">
        <v>13</v>
      </c>
      <c r="R38">
        <v>2</v>
      </c>
      <c r="S38">
        <v>8</v>
      </c>
      <c r="T38">
        <v>5</v>
      </c>
      <c r="U38">
        <v>15</v>
      </c>
      <c r="V38">
        <v>8</v>
      </c>
      <c r="W38" t="s">
        <v>1418</v>
      </c>
      <c r="X38">
        <v>20</v>
      </c>
      <c r="Y38">
        <v>15</v>
      </c>
      <c r="Z38" s="112">
        <f>(U38/10.9375)+(P38/9.2105)+(G38/3.8889)-(R38/12.5)</f>
        <v>9.560000342925294</v>
      </c>
    </row>
    <row r="39" spans="1:26" ht="12.75">
      <c r="A39" t="s">
        <v>1424</v>
      </c>
      <c r="B39" s="6">
        <v>0</v>
      </c>
      <c r="C39" s="105">
        <f>(U39/10.9375)+(P39/9.2105)+(G39/3.8889)-(R39/12.5)</f>
        <v>9.468571771496723</v>
      </c>
      <c r="D39">
        <v>163</v>
      </c>
      <c r="E39">
        <v>350</v>
      </c>
      <c r="F39">
        <v>150</v>
      </c>
      <c r="G39">
        <v>16</v>
      </c>
      <c r="H39">
        <v>25</v>
      </c>
      <c r="I39">
        <v>6</v>
      </c>
      <c r="J39">
        <v>30</v>
      </c>
      <c r="K39">
        <v>0</v>
      </c>
      <c r="L39">
        <v>25</v>
      </c>
      <c r="M39">
        <v>8</v>
      </c>
      <c r="N39">
        <v>730</v>
      </c>
      <c r="O39">
        <v>30</v>
      </c>
      <c r="P39">
        <v>39</v>
      </c>
      <c r="Q39">
        <v>13</v>
      </c>
      <c r="R39">
        <v>2</v>
      </c>
      <c r="S39">
        <v>8</v>
      </c>
      <c r="T39">
        <v>4</v>
      </c>
      <c r="U39">
        <v>14</v>
      </c>
      <c r="V39">
        <v>10</v>
      </c>
      <c r="W39" t="s">
        <v>1418</v>
      </c>
      <c r="X39">
        <v>20</v>
      </c>
      <c r="Y39">
        <v>15</v>
      </c>
      <c r="Z39" s="112">
        <f>(U39/10.9375)+(P39/9.2105)+(G39/3.8889)-(R39/12.5)</f>
        <v>9.468571771496723</v>
      </c>
    </row>
    <row r="40" spans="1:26" ht="12.75">
      <c r="A40" t="s">
        <v>1425</v>
      </c>
      <c r="B40" s="6">
        <v>0</v>
      </c>
      <c r="C40" s="105">
        <f>(U40/10.9375)+(P40/9.2105)+(G40/3.8889)-(R40/12.5)</f>
        <v>14.148560751120046</v>
      </c>
      <c r="D40">
        <v>190</v>
      </c>
      <c r="E40">
        <v>530</v>
      </c>
      <c r="F40">
        <v>280</v>
      </c>
      <c r="G40">
        <v>31</v>
      </c>
      <c r="H40">
        <v>48</v>
      </c>
      <c r="I40">
        <v>11</v>
      </c>
      <c r="J40">
        <v>55</v>
      </c>
      <c r="K40">
        <v>0.5</v>
      </c>
      <c r="L40">
        <v>65</v>
      </c>
      <c r="M40">
        <v>22</v>
      </c>
      <c r="N40">
        <v>1400</v>
      </c>
      <c r="O40">
        <v>58</v>
      </c>
      <c r="P40">
        <v>39</v>
      </c>
      <c r="Q40">
        <v>13</v>
      </c>
      <c r="R40">
        <v>2</v>
      </c>
      <c r="S40">
        <v>8</v>
      </c>
      <c r="T40">
        <v>3</v>
      </c>
      <c r="U40">
        <v>23</v>
      </c>
      <c r="V40">
        <v>10</v>
      </c>
      <c r="W40" t="s">
        <v>1418</v>
      </c>
      <c r="X40">
        <v>20</v>
      </c>
      <c r="Y40">
        <v>20</v>
      </c>
      <c r="Z40" s="112">
        <f>(U40/10.9375)+(P40/9.2105)+(G40/3.8889)-(R40/12.5)</f>
        <v>14.148560751120046</v>
      </c>
    </row>
    <row r="41" spans="1:26" s="158" customFormat="1" ht="12.75">
      <c r="A41" s="157" t="s">
        <v>1426</v>
      </c>
      <c r="B41" s="158">
        <f>SUM(B33:B40)</f>
        <v>0</v>
      </c>
      <c r="C41" s="105">
        <f>(U41/10.9375)+(P41/9.2105)+(G41/3.8889)-(R41/12.5)</f>
        <v>0</v>
      </c>
      <c r="D41" s="158">
        <f>((D33*$B$33)+(D34*$B$34)+(D35*$B$35)+(D36*$B$36)+(D37*$B$37)+(D38*$B$38)+(D39*$B$39)+(D40*$B$40))</f>
        <v>0</v>
      </c>
      <c r="E41" s="158">
        <f>((E33*$B$33)+(E34*$B$34)+(E35*$B$35)+(E36*$B$36)+(E37*$B$37)+(E38*$B$38)+(E39*$B$39)+(E40*$B$40))</f>
        <v>0</v>
      </c>
      <c r="F41" s="158">
        <f>((F33*$B$33)+(F34*$B$34)+(F35*$B$35)+(F36*$B$36)+(F37*$B$37)+(F38*$B$38)+(F39*$B$39)+(F40*$B$40))</f>
        <v>0</v>
      </c>
      <c r="G41" s="158">
        <f>((G33*$B$33)+(G34*$B$34)+(G35*$B$35)+(G36*$B$36)+(G37*$B$37)+(G38*$B$38)+(G39*$B$39)+(G40*$B$40))</f>
        <v>0</v>
      </c>
      <c r="H41" s="158">
        <f>((H33*$B$33)+(H34*$B$34)+(H35*$B$35)+(H36*$B$36)+(H37*$B$37)+(H38*$B$38)+(H39*$B$39)+(H40*$B$40))</f>
        <v>0</v>
      </c>
      <c r="I41" s="158">
        <f>((I33*$B$33)+(I34*$B$34)+(I35*$B$35)+(I36*$B$36)+(I37*$B$37)+(I38*$B$38)+(I39*$B$39)+(I40*$B$40))</f>
        <v>0</v>
      </c>
      <c r="J41" s="158">
        <f>((J33*$B$33)+(J34*$B$34)+(J35*$B$35)+(J36*$B$36)+(J37*$B$37)+(J38*$B$38)+(J39*$B$39)+(J40*$B$40))</f>
        <v>0</v>
      </c>
      <c r="K41" s="158">
        <f>((K33*$B$33)+(K34*$B$34)+(K35*$B$35)+(K36*$B$36)+(K37*$B$37)+(K38*$B$38)+(K39*$B$39)+(K40*$B$40))</f>
        <v>0</v>
      </c>
      <c r="L41" s="158">
        <f>((L33*$B$33)+(L34*$B$34)+(L35*$B$35)+(L36*$B$36)+(L37*$B$37)+(L38*$B$38)+(L39*$B$39)+(L40*$B$40))</f>
        <v>0</v>
      </c>
      <c r="M41" s="158">
        <f>((M33*$B$33)+(M34*$B$34)+(M35*$B$35)+(M36*$B$36)+(M37*$B$37)+(M38*$B$38)+(M39*$B$39)+(M40*$B$40))</f>
        <v>0</v>
      </c>
      <c r="N41" s="158">
        <f>((N33*$B$33)+(N34*$B$34)+(N35*$B$35)+(N36*$B$36)+(N37*$B$37)+(N38*$B$38)+(N39*$B$39)+(N40*$B$40))</f>
        <v>0</v>
      </c>
      <c r="O41" s="158">
        <f>((O33*$B$33)+(O34*$B$34)+(O35*$B$35)+(O36*$B$36)+(O37*$B$37)+(O38*$B$38)+(O39*$B$39)+(O40*$B$40))</f>
        <v>0</v>
      </c>
      <c r="P41" s="158">
        <f>((P33*$B$33)+(P34*$B$34)+(P35*$B$35)+(P36*$B$36)+(P37*$B$37)+(P38*$B$38)+(P39*$B$39)+(P40*$B$40))</f>
        <v>0</v>
      </c>
      <c r="Q41" s="158">
        <f>((Q33*$B$33)+(Q34*$B$34)+(Q35*$B$35)+(Q36*$B$36)+(Q37*$B$37)+(Q38*$B$38)+(Q39*$B$39)+(Q40*$B$40))</f>
        <v>0</v>
      </c>
      <c r="R41" s="158">
        <f>((R33*$B$33)+(R34*$B$34)+(R35*$B$35)+(R36*$B$36)+(R37*$B$37)+(R38*$B$38)+(R39*$B$39)+(R40*$B$40))</f>
        <v>0</v>
      </c>
      <c r="S41" s="158">
        <f>((S33*$B$33)+(S34*$B$34)+(S35*$B$35)+(S36*$B$36)+(S37*$B$37)+(S38*$B$38)+(S39*$B$39)+(S40*$B$40))</f>
        <v>0</v>
      </c>
      <c r="T41" s="158">
        <f>((T33*$B$33)+(T34*$B$34)+(T35*$B$35)+(T36*$B$36)+(T37*$B$37)+(T38*$B$38)+(T39*$B$39)+(T40*$B$40))</f>
        <v>0</v>
      </c>
      <c r="U41" s="158">
        <f>((U33*$B$33)+(U34*$B$34)+(U35*$B$35)+(U36*$B$36)+(U37*$B$37)+(U38*$B$38)+(U39*$B$39)+(U40*$B$40))</f>
        <v>0</v>
      </c>
      <c r="V41" s="158">
        <f>((V33*$B$33)+(V34*$B$34)+(V35*$B$35)+(V36*$B$36)+(V37*$B$37)+(V38*$B$38)+(V39*$B$39)+(V40*$B$40))</f>
        <v>0</v>
      </c>
      <c r="W41" s="158" t="e">
        <f>((W33*$B$33)+(W34*$B$34)+(W35*$B$35)+(W36*$B$36)+(W37*$B$37)+(W38*$B$38)+(W39*$B$39)+(W40*$B$40))</f>
        <v>#VALUE!</v>
      </c>
      <c r="X41" s="158">
        <f>((X33*$B$33)+(X34*$B$34)+(X35*$B$35)+(X36*$B$36)+(X37*$B$37)+(X38*$B$38)+(X39*$B$39)+(X40*$B$40))</f>
        <v>0</v>
      </c>
      <c r="Y41" s="158">
        <f>((Y33*$B$33)+(Y34*$B$34)+(Y35*$B$35)+(Y36*$B$36)+(Y37*$B$37)+(Y38*$B$38)+(Y39*$B$39)+(Y40*$B$40))</f>
        <v>0</v>
      </c>
      <c r="Z41" s="112">
        <f>(U41/10.9375)+(P41/9.2105)+(G41/3.8889)-(R41/12.5)</f>
        <v>0</v>
      </c>
    </row>
    <row r="42" spans="1:26" ht="12.75">
      <c r="A42" s="116" t="s">
        <v>1430</v>
      </c>
      <c r="B42" s="99"/>
      <c r="C42" s="105"/>
      <c r="Z42" s="112">
        <f>(U42/10.9375)+(P42/9.2105)+(G42/3.8889)-(R42/12.5)</f>
        <v>0</v>
      </c>
    </row>
    <row r="43" spans="1:26" ht="12.75">
      <c r="A43" t="s">
        <v>1417</v>
      </c>
      <c r="B43" s="6">
        <v>0</v>
      </c>
      <c r="C43" s="105">
        <f>(U43/10.9375)+(P43/9.2105)+(G43/3.8889)-(R43/12.5)</f>
        <v>7.542857632704839</v>
      </c>
      <c r="D43">
        <v>111</v>
      </c>
      <c r="E43">
        <v>280</v>
      </c>
      <c r="F43">
        <v>110</v>
      </c>
      <c r="G43">
        <v>12</v>
      </c>
      <c r="H43">
        <v>18</v>
      </c>
      <c r="I43">
        <v>6</v>
      </c>
      <c r="J43">
        <v>30</v>
      </c>
      <c r="K43">
        <v>0</v>
      </c>
      <c r="L43">
        <v>35</v>
      </c>
      <c r="M43">
        <v>12</v>
      </c>
      <c r="N43">
        <v>810</v>
      </c>
      <c r="O43">
        <v>34</v>
      </c>
      <c r="P43">
        <v>30</v>
      </c>
      <c r="Q43">
        <v>10</v>
      </c>
      <c r="R43">
        <v>1</v>
      </c>
      <c r="S43">
        <v>4</v>
      </c>
      <c r="T43">
        <v>4</v>
      </c>
      <c r="U43">
        <v>14</v>
      </c>
      <c r="V43">
        <v>10</v>
      </c>
      <c r="W43" t="s">
        <v>1418</v>
      </c>
      <c r="X43">
        <v>30</v>
      </c>
      <c r="Y43">
        <v>10</v>
      </c>
      <c r="Z43" s="112">
        <f>(U43/10.9375)+(P43/9.2105)+(G43/3.8889)-(R43/12.5)</f>
        <v>7.542857632704839</v>
      </c>
    </row>
    <row r="44" spans="1:26" ht="12.75">
      <c r="A44" t="s">
        <v>1419</v>
      </c>
      <c r="B44" s="6">
        <v>0</v>
      </c>
      <c r="C44" s="105">
        <f>(U44/10.9375)+(P44/9.2105)+(G44/3.8889)-(R44/12.5)</f>
        <v>7.9485701388306005</v>
      </c>
      <c r="D44">
        <v>109</v>
      </c>
      <c r="E44">
        <v>300</v>
      </c>
      <c r="F44">
        <v>130</v>
      </c>
      <c r="G44">
        <v>14</v>
      </c>
      <c r="H44">
        <v>22</v>
      </c>
      <c r="I44">
        <v>6</v>
      </c>
      <c r="J44">
        <v>30</v>
      </c>
      <c r="K44">
        <v>0</v>
      </c>
      <c r="L44">
        <v>40</v>
      </c>
      <c r="M44">
        <v>13</v>
      </c>
      <c r="N44">
        <v>920</v>
      </c>
      <c r="O44">
        <v>38</v>
      </c>
      <c r="P44">
        <v>29</v>
      </c>
      <c r="Q44">
        <v>10</v>
      </c>
      <c r="R44">
        <v>1</v>
      </c>
      <c r="S44">
        <v>4</v>
      </c>
      <c r="T44">
        <v>4</v>
      </c>
      <c r="U44">
        <v>14</v>
      </c>
      <c r="V44">
        <v>8</v>
      </c>
      <c r="W44" t="s">
        <v>1418</v>
      </c>
      <c r="X44">
        <v>20</v>
      </c>
      <c r="Y44">
        <v>10</v>
      </c>
      <c r="Z44" s="112">
        <f>(U44/10.9375)+(P44/9.2105)+(G44/3.8889)-(R44/12.5)</f>
        <v>7.9485701388306005</v>
      </c>
    </row>
    <row r="45" spans="1:26" ht="12.75">
      <c r="A45" t="s">
        <v>1420</v>
      </c>
      <c r="B45" s="6">
        <v>0</v>
      </c>
      <c r="C45" s="105">
        <f>(U45/10.9375)+(P45/9.2105)+(G45/3.8889)-(R45/12.5)</f>
        <v>8.782855004142693</v>
      </c>
      <c r="D45">
        <v>148</v>
      </c>
      <c r="E45">
        <v>330</v>
      </c>
      <c r="F45">
        <v>140</v>
      </c>
      <c r="G45">
        <v>16</v>
      </c>
      <c r="H45">
        <v>25</v>
      </c>
      <c r="I45">
        <v>7</v>
      </c>
      <c r="J45">
        <v>35</v>
      </c>
      <c r="K45">
        <v>0.5</v>
      </c>
      <c r="L45">
        <v>40</v>
      </c>
      <c r="M45">
        <v>13</v>
      </c>
      <c r="N45">
        <v>1040</v>
      </c>
      <c r="O45">
        <v>43</v>
      </c>
      <c r="P45">
        <v>31</v>
      </c>
      <c r="Q45">
        <v>10</v>
      </c>
      <c r="R45">
        <v>2</v>
      </c>
      <c r="S45">
        <v>8</v>
      </c>
      <c r="T45">
        <v>4</v>
      </c>
      <c r="U45">
        <v>16</v>
      </c>
      <c r="V45">
        <v>10</v>
      </c>
      <c r="W45" t="s">
        <v>1418</v>
      </c>
      <c r="X45">
        <v>20</v>
      </c>
      <c r="Y45">
        <v>15</v>
      </c>
      <c r="Z45" s="112">
        <f>(U45/10.9375)+(P45/9.2105)+(G45/3.8889)-(R45/12.5)</f>
        <v>8.782855004142693</v>
      </c>
    </row>
    <row r="46" spans="1:26" ht="12.75">
      <c r="A46" t="s">
        <v>1421</v>
      </c>
      <c r="B46" s="6">
        <v>0</v>
      </c>
      <c r="C46" s="105">
        <f>(U46/10.9375)+(P46/9.2105)+(G46/3.8889)-(R46/12.5)</f>
        <v>7.451429061276269</v>
      </c>
      <c r="D46">
        <v>122</v>
      </c>
      <c r="E46">
        <v>270</v>
      </c>
      <c r="F46">
        <v>100</v>
      </c>
      <c r="G46">
        <v>12</v>
      </c>
      <c r="H46">
        <v>18</v>
      </c>
      <c r="I46">
        <v>5</v>
      </c>
      <c r="J46">
        <v>25</v>
      </c>
      <c r="K46">
        <v>0</v>
      </c>
      <c r="L46">
        <v>30</v>
      </c>
      <c r="M46">
        <v>10</v>
      </c>
      <c r="N46">
        <v>800</v>
      </c>
      <c r="O46">
        <v>33</v>
      </c>
      <c r="P46">
        <v>30</v>
      </c>
      <c r="Q46">
        <v>10</v>
      </c>
      <c r="R46">
        <v>1</v>
      </c>
      <c r="S46">
        <v>4</v>
      </c>
      <c r="T46">
        <v>4</v>
      </c>
      <c r="U46">
        <v>13</v>
      </c>
      <c r="V46">
        <v>8</v>
      </c>
      <c r="W46" t="s">
        <v>1418</v>
      </c>
      <c r="X46">
        <v>20</v>
      </c>
      <c r="Y46">
        <v>10</v>
      </c>
      <c r="Z46" s="112">
        <f>(U46/10.9375)+(P46/9.2105)+(G46/3.8889)-(R46/12.5)</f>
        <v>7.451429061276269</v>
      </c>
    </row>
    <row r="47" spans="1:26" ht="12.75">
      <c r="A47" t="s">
        <v>1422</v>
      </c>
      <c r="B47" s="6">
        <v>0</v>
      </c>
      <c r="C47" s="105">
        <f>(U47/10.9375)+(P47/9.2105)+(G47/3.8889)-(R47/12.5)</f>
        <v>8.451427477610869</v>
      </c>
      <c r="D47">
        <v>136</v>
      </c>
      <c r="E47">
        <v>320</v>
      </c>
      <c r="F47">
        <v>140</v>
      </c>
      <c r="G47">
        <v>15</v>
      </c>
      <c r="H47">
        <v>23</v>
      </c>
      <c r="I47">
        <v>7</v>
      </c>
      <c r="J47">
        <v>35</v>
      </c>
      <c r="K47">
        <v>0</v>
      </c>
      <c r="L47">
        <v>40</v>
      </c>
      <c r="M47">
        <v>13</v>
      </c>
      <c r="N47">
        <v>870</v>
      </c>
      <c r="O47">
        <v>36</v>
      </c>
      <c r="P47">
        <v>32</v>
      </c>
      <c r="Q47">
        <v>11</v>
      </c>
      <c r="R47">
        <v>2</v>
      </c>
      <c r="S47">
        <v>8</v>
      </c>
      <c r="T47">
        <v>5</v>
      </c>
      <c r="U47">
        <v>14</v>
      </c>
      <c r="V47">
        <v>8</v>
      </c>
      <c r="W47" t="s">
        <v>1418</v>
      </c>
      <c r="X47">
        <v>20</v>
      </c>
      <c r="Y47">
        <v>10</v>
      </c>
      <c r="Z47" s="112">
        <f>(U47/10.9375)+(P47/9.2105)+(G47/3.8889)-(R47/12.5)</f>
        <v>8.451427477610869</v>
      </c>
    </row>
    <row r="48" spans="1:26" ht="12.75">
      <c r="A48" t="s">
        <v>1423</v>
      </c>
      <c r="B48" s="6">
        <v>0</v>
      </c>
      <c r="C48" s="105">
        <f>(U48/10.9375)+(P48/9.2105)+(G48/3.8889)-(R48/12.5)</f>
        <v>6.805717600047253</v>
      </c>
      <c r="D48">
        <v>123</v>
      </c>
      <c r="E48">
        <v>260</v>
      </c>
      <c r="F48">
        <v>80</v>
      </c>
      <c r="G48">
        <v>9</v>
      </c>
      <c r="H48">
        <v>14</v>
      </c>
      <c r="I48">
        <v>4.5</v>
      </c>
      <c r="J48">
        <v>23</v>
      </c>
      <c r="K48">
        <v>0</v>
      </c>
      <c r="L48">
        <v>30</v>
      </c>
      <c r="M48">
        <v>10</v>
      </c>
      <c r="N48">
        <v>810</v>
      </c>
      <c r="O48">
        <v>34</v>
      </c>
      <c r="P48">
        <v>32</v>
      </c>
      <c r="Q48">
        <v>11</v>
      </c>
      <c r="R48">
        <v>1</v>
      </c>
      <c r="S48">
        <v>4</v>
      </c>
      <c r="T48">
        <v>6</v>
      </c>
      <c r="U48">
        <v>12</v>
      </c>
      <c r="V48">
        <v>8</v>
      </c>
      <c r="W48" t="s">
        <v>1418</v>
      </c>
      <c r="X48">
        <v>20</v>
      </c>
      <c r="Y48">
        <v>10</v>
      </c>
      <c r="Z48" s="112">
        <f>(U48/10.9375)+(P48/9.2105)+(G48/3.8889)-(R48/12.5)</f>
        <v>6.805717600047253</v>
      </c>
    </row>
    <row r="49" spans="1:26" ht="12.75">
      <c r="A49" t="s">
        <v>1424</v>
      </c>
      <c r="B49" s="6">
        <v>0</v>
      </c>
      <c r="C49" s="105">
        <f>(U49/10.9375)+(P49/9.2105)+(G49/3.8889)-(R49/12.5)</f>
        <v>6.874287983721937</v>
      </c>
      <c r="D49">
        <v>141</v>
      </c>
      <c r="E49">
        <v>260</v>
      </c>
      <c r="F49">
        <v>90</v>
      </c>
      <c r="G49">
        <v>10</v>
      </c>
      <c r="H49">
        <v>15</v>
      </c>
      <c r="I49">
        <v>4.5</v>
      </c>
      <c r="J49">
        <v>23</v>
      </c>
      <c r="K49">
        <v>0</v>
      </c>
      <c r="L49">
        <v>25</v>
      </c>
      <c r="M49">
        <v>8</v>
      </c>
      <c r="N49">
        <v>770</v>
      </c>
      <c r="O49">
        <v>32</v>
      </c>
      <c r="P49">
        <v>31</v>
      </c>
      <c r="Q49">
        <v>10</v>
      </c>
      <c r="R49">
        <v>2</v>
      </c>
      <c r="S49">
        <v>8</v>
      </c>
      <c r="T49">
        <v>5</v>
      </c>
      <c r="U49">
        <v>12</v>
      </c>
      <c r="V49">
        <v>10</v>
      </c>
      <c r="W49" t="s">
        <v>1418</v>
      </c>
      <c r="X49">
        <v>20</v>
      </c>
      <c r="Y49">
        <v>10</v>
      </c>
      <c r="Z49" s="112">
        <f>(U49/10.9375)+(P49/9.2105)+(G49/3.8889)-(R49/12.5)</f>
        <v>6.874287983721937</v>
      </c>
    </row>
    <row r="50" spans="1:26" ht="12.75">
      <c r="A50" t="s">
        <v>1425</v>
      </c>
      <c r="B50" s="6">
        <v>0</v>
      </c>
      <c r="C50" s="105">
        <f>(U50/10.9375)+(P50/9.2105)+(G50/3.8889)-(R50/12.5)</f>
        <v>11.55427696334526</v>
      </c>
      <c r="D50">
        <v>157</v>
      </c>
      <c r="E50">
        <v>430</v>
      </c>
      <c r="F50">
        <v>230</v>
      </c>
      <c r="G50">
        <v>25</v>
      </c>
      <c r="H50">
        <v>38</v>
      </c>
      <c r="I50">
        <v>10</v>
      </c>
      <c r="J50">
        <v>50</v>
      </c>
      <c r="K50">
        <v>0.5</v>
      </c>
      <c r="L50">
        <v>65</v>
      </c>
      <c r="M50">
        <v>22</v>
      </c>
      <c r="N50">
        <v>1430</v>
      </c>
      <c r="O50">
        <v>60</v>
      </c>
      <c r="P50">
        <v>31</v>
      </c>
      <c r="Q50">
        <v>10</v>
      </c>
      <c r="R50">
        <v>2</v>
      </c>
      <c r="S50">
        <v>8</v>
      </c>
      <c r="T50">
        <v>4</v>
      </c>
      <c r="U50">
        <v>21</v>
      </c>
      <c r="V50">
        <v>10</v>
      </c>
      <c r="W50" t="s">
        <v>1418</v>
      </c>
      <c r="X50">
        <v>20</v>
      </c>
      <c r="Y50">
        <v>15</v>
      </c>
      <c r="Z50" s="112">
        <f>(U50/10.9375)+(P50/9.2105)+(G50/3.8889)-(R50/12.5)</f>
        <v>11.55427696334526</v>
      </c>
    </row>
    <row r="51" spans="1:26" s="158" customFormat="1" ht="12.75">
      <c r="A51" s="157" t="s">
        <v>1426</v>
      </c>
      <c r="B51" s="158">
        <f>SUM(B43:B50)</f>
        <v>0</v>
      </c>
      <c r="C51" s="105">
        <f>(U51/10.9375)+(P51/9.2105)+(G51/3.8889)-(R51/12.5)</f>
        <v>0</v>
      </c>
      <c r="D51" s="158">
        <f>((D43*$B$43)+(D44*$B$44)+(D45*$B$45)+(D46*$B$46)+(D47*$B$47)+(D48*$B$48)+(D49*$B$49)+(D50*$B$50))</f>
        <v>0</v>
      </c>
      <c r="E51" s="158">
        <f>((E43*$B$43)+(E44*$B$44)+(E45*$B$45)+(E46*$B$46)+(E47*$B$47)+(E48*$B$48)+(E49*$B$49)+(E50*$B$50))</f>
        <v>0</v>
      </c>
      <c r="F51" s="158">
        <f>((F43*$B$43)+(F44*$B$44)+(F45*$B$45)+(F46*$B$46)+(F47*$B$47)+(F48*$B$48)+(F49*$B$49)+(F50*$B$50))</f>
        <v>0</v>
      </c>
      <c r="G51" s="158">
        <f>((G43*$B$43)+(G44*$B$44)+(G45*$B$45)+(G46*$B$46)+(G47*$B$47)+(G48*$B$48)+(G49*$B$49)+(G50*$B$50))</f>
        <v>0</v>
      </c>
      <c r="H51" s="158">
        <f>((H43*$B$43)+(H44*$B$44)+(H45*$B$45)+(H46*$B$46)+(H47*$B$47)+(H48*$B$48)+(H49*$B$49)+(H50*$B$50))</f>
        <v>0</v>
      </c>
      <c r="I51" s="158">
        <f>((I43*$B$43)+(I44*$B$44)+(I45*$B$45)+(I46*$B$46)+(I47*$B$47)+(I48*$B$48)+(I49*$B$49)+(I50*$B$50))</f>
        <v>0</v>
      </c>
      <c r="J51" s="158">
        <f>((J43*$B$43)+(J44*$B$44)+(J45*$B$45)+(J46*$B$46)+(J47*$B$47)+(J48*$B$48)+(J49*$B$49)+(J50*$B$50))</f>
        <v>0</v>
      </c>
      <c r="K51" s="158">
        <f>((K43*$B$43)+(K44*$B$44)+(K45*$B$45)+(K46*$B$46)+(K47*$B$47)+(K48*$B$48)+(K49*$B$49)+(K50*$B$50))</f>
        <v>0</v>
      </c>
      <c r="L51" s="158">
        <f>((L43*$B$43)+(L44*$B$44)+(L45*$B$45)+(L46*$B$46)+(L47*$B$47)+(L48*$B$48)+(L49*$B$49)+(L50*$B$50))</f>
        <v>0</v>
      </c>
      <c r="M51" s="158">
        <f>((M43*$B$43)+(M44*$B$44)+(M45*$B$45)+(M46*$B$46)+(M47*$B$47)+(M48*$B$48)+(M49*$B$49)+(M50*$B$50))</f>
        <v>0</v>
      </c>
      <c r="N51" s="158">
        <f>((N43*$B$43)+(N44*$B$44)+(N45*$B$45)+(N46*$B$46)+(N47*$B$47)+(N48*$B$48)+(N49*$B$49)+(N50*$B$50))</f>
        <v>0</v>
      </c>
      <c r="O51" s="158">
        <f>((O43*$B$43)+(O44*$B$44)+(O45*$B$45)+(O46*$B$46)+(O47*$B$47)+(O48*$B$48)+(O49*$B$49)+(O50*$B$50))</f>
        <v>0</v>
      </c>
      <c r="P51" s="158">
        <f>((P43*$B$43)+(P44*$B$44)+(P45*$B$45)+(P46*$B$46)+(P47*$B$47)+(P48*$B$48)+(P49*$B$49)+(P50*$B$50))</f>
        <v>0</v>
      </c>
      <c r="Q51" s="158">
        <f>((Q43*$B$43)+(Q44*$B$44)+(Q45*$B$45)+(Q46*$B$46)+(Q47*$B$47)+(Q48*$B$48)+(Q49*$B$49)+(Q50*$B$50))</f>
        <v>0</v>
      </c>
      <c r="R51" s="158">
        <f>((R43*$B$43)+(R44*$B$44)+(R45*$B$45)+(R46*$B$46)+(R47*$B$47)+(R48*$B$48)+(R49*$B$49)+(R50*$B$50))</f>
        <v>0</v>
      </c>
      <c r="S51" s="158">
        <f>((S43*$B$43)+(S44*$B$44)+(S45*$B$45)+(S46*$B$46)+(S47*$B$47)+(S48*$B$48)+(S49*$B$49)+(S50*$B$50))</f>
        <v>0</v>
      </c>
      <c r="T51" s="158">
        <f>((T43*$B$43)+(T44*$B$44)+(T45*$B$45)+(T46*$B$46)+(T47*$B$47)+(T48*$B$48)+(T49*$B$49)+(T50*$B$50))</f>
        <v>0</v>
      </c>
      <c r="U51" s="158">
        <f>((U43*$B$43)+(U44*$B$44)+(U45*$B$45)+(U46*$B$46)+(U47*$B$47)+(U48*$B$48)+(U49*$B$49)+(U50*$B$50))</f>
        <v>0</v>
      </c>
      <c r="V51" s="158">
        <f>((V43*$B$43)+(V44*$B$44)+(V45*$B$45)+(V46*$B$46)+(V47*$B$47)+(V48*$B$48)+(V49*$B$49)+(V50*$B$50))</f>
        <v>0</v>
      </c>
      <c r="W51" s="158" t="e">
        <f>((W43*$B$43)+(W44*$B$44)+(W45*$B$45)+(W46*$B$46)+(W47*$B$47)+(W48*$B$48)+(W49*$B$49)+(W50*$B$50))</f>
        <v>#VALUE!</v>
      </c>
      <c r="X51" s="158">
        <f>((X43*$B$43)+(X44*$B$44)+(X45*$B$45)+(X46*$B$46)+(X47*$B$47)+(X48*$B$48)+(X49*$B$49)+(X50*$B$50))</f>
        <v>0</v>
      </c>
      <c r="Y51" s="158">
        <f>((Y43*$B$43)+(Y44*$B$44)+(Y45*$B$45)+(Y46*$B$46)+(Y47*$B$47)+(Y48*$B$48)+(Y49*$B$49)+(Y50*$B$50))</f>
        <v>0</v>
      </c>
      <c r="Z51" s="112">
        <f>(U51/10.9375)+(P51/9.2105)+(G51/3.8889)-(R51/12.5)</f>
        <v>0</v>
      </c>
    </row>
    <row r="52" spans="1:26" ht="12.75">
      <c r="A52" s="116" t="s">
        <v>1431</v>
      </c>
      <c r="B52" s="99"/>
      <c r="C52" s="105"/>
      <c r="Z52" s="112">
        <f>(U52/10.9375)+(P52/9.2105)+(G52/3.8889)-(R52/12.5)</f>
        <v>0</v>
      </c>
    </row>
    <row r="53" spans="1:26" ht="12.75">
      <c r="A53" t="s">
        <v>1417</v>
      </c>
      <c r="B53" s="6">
        <v>0</v>
      </c>
      <c r="C53" s="105">
        <f>(U53/10.9375)+(P53/9.2105)+(G53/3.8889)-(R53/12.5)</f>
        <v>8.90285802455109</v>
      </c>
      <c r="D53">
        <v>142</v>
      </c>
      <c r="E53">
        <v>340</v>
      </c>
      <c r="F53">
        <v>130</v>
      </c>
      <c r="G53">
        <v>14</v>
      </c>
      <c r="H53">
        <v>22</v>
      </c>
      <c r="I53">
        <v>7</v>
      </c>
      <c r="J53">
        <v>35</v>
      </c>
      <c r="K53">
        <v>1.5</v>
      </c>
      <c r="L53">
        <v>35</v>
      </c>
      <c r="M53">
        <v>12</v>
      </c>
      <c r="N53">
        <v>900</v>
      </c>
      <c r="O53">
        <v>38</v>
      </c>
      <c r="P53">
        <v>36</v>
      </c>
      <c r="Q53">
        <v>12</v>
      </c>
      <c r="R53">
        <v>2</v>
      </c>
      <c r="S53">
        <v>8</v>
      </c>
      <c r="T53">
        <v>4</v>
      </c>
      <c r="U53">
        <v>17</v>
      </c>
      <c r="V53">
        <v>10</v>
      </c>
      <c r="W53" t="s">
        <v>1418</v>
      </c>
      <c r="X53">
        <v>30</v>
      </c>
      <c r="Y53">
        <v>15</v>
      </c>
      <c r="Z53" s="112">
        <f>(U53/10.9375)+(P53/9.2105)+(G53/3.8889)-(R53/12.5)</f>
        <v>8.90285802455109</v>
      </c>
    </row>
    <row r="54" spans="1:26" ht="12.75">
      <c r="A54" t="s">
        <v>1419</v>
      </c>
      <c r="B54" s="6">
        <v>0</v>
      </c>
      <c r="C54" s="105">
        <f>(U54/10.9375)+(P54/9.2105)+(G54/3.8889)-(R54/12.5)</f>
        <v>9.308570530676851</v>
      </c>
      <c r="D54">
        <v>140</v>
      </c>
      <c r="E54">
        <v>360</v>
      </c>
      <c r="F54">
        <v>150</v>
      </c>
      <c r="G54">
        <v>16</v>
      </c>
      <c r="H54">
        <v>25</v>
      </c>
      <c r="I54">
        <v>7</v>
      </c>
      <c r="J54">
        <v>35</v>
      </c>
      <c r="K54">
        <v>1.5</v>
      </c>
      <c r="L54">
        <v>40</v>
      </c>
      <c r="M54">
        <v>13</v>
      </c>
      <c r="N54">
        <v>1010</v>
      </c>
      <c r="O54">
        <v>42</v>
      </c>
      <c r="P54">
        <v>35</v>
      </c>
      <c r="Q54">
        <v>12</v>
      </c>
      <c r="R54">
        <v>2</v>
      </c>
      <c r="S54">
        <v>8</v>
      </c>
      <c r="T54">
        <v>4</v>
      </c>
      <c r="U54">
        <v>17</v>
      </c>
      <c r="V54">
        <v>10</v>
      </c>
      <c r="W54" t="s">
        <v>1418</v>
      </c>
      <c r="X54">
        <v>20</v>
      </c>
      <c r="Y54">
        <v>20</v>
      </c>
      <c r="Z54" s="112">
        <f>(U54/10.9375)+(P54/9.2105)+(G54/3.8889)-(R54/12.5)</f>
        <v>9.308570530676851</v>
      </c>
    </row>
    <row r="55" spans="1:26" ht="12.75">
      <c r="A55" t="s">
        <v>1420</v>
      </c>
      <c r="B55" s="6">
        <v>0</v>
      </c>
      <c r="C55" s="105">
        <f>(U55/10.9375)+(P55/9.2105)+(G55/3.8889)-(R55/12.5)</f>
        <v>10.222855395988944</v>
      </c>
      <c r="D55">
        <v>174</v>
      </c>
      <c r="E55">
        <v>390</v>
      </c>
      <c r="F55">
        <v>160</v>
      </c>
      <c r="G55">
        <v>18</v>
      </c>
      <c r="H55">
        <v>28</v>
      </c>
      <c r="I55">
        <v>8</v>
      </c>
      <c r="J55">
        <v>40</v>
      </c>
      <c r="K55">
        <v>1.5</v>
      </c>
      <c r="L55">
        <v>40</v>
      </c>
      <c r="M55">
        <v>13</v>
      </c>
      <c r="N55">
        <v>1130</v>
      </c>
      <c r="O55">
        <v>47</v>
      </c>
      <c r="P55">
        <v>37</v>
      </c>
      <c r="Q55">
        <v>12</v>
      </c>
      <c r="R55">
        <v>2</v>
      </c>
      <c r="S55">
        <v>8</v>
      </c>
      <c r="T55">
        <v>4</v>
      </c>
      <c r="U55">
        <v>19</v>
      </c>
      <c r="V55">
        <v>10</v>
      </c>
      <c r="W55" t="s">
        <v>1418</v>
      </c>
      <c r="X55">
        <v>20</v>
      </c>
      <c r="Y55">
        <v>20</v>
      </c>
      <c r="Z55" s="112">
        <f>(U55/10.9375)+(P55/9.2105)+(G55/3.8889)-(R55/12.5)</f>
        <v>10.222855395988944</v>
      </c>
    </row>
    <row r="56" spans="1:26" ht="12.75">
      <c r="A56" t="s">
        <v>1421</v>
      </c>
      <c r="B56" s="6">
        <v>0</v>
      </c>
      <c r="C56" s="105">
        <f>(U56/10.9375)+(P56/9.2105)+(G56/3.8889)-(R56/12.5)</f>
        <v>8.81142945312252</v>
      </c>
      <c r="D56">
        <v>149</v>
      </c>
      <c r="E56">
        <v>330</v>
      </c>
      <c r="F56">
        <v>120</v>
      </c>
      <c r="G56">
        <v>14</v>
      </c>
      <c r="H56">
        <v>22</v>
      </c>
      <c r="I56">
        <v>6</v>
      </c>
      <c r="J56">
        <v>30</v>
      </c>
      <c r="K56">
        <v>1.5</v>
      </c>
      <c r="L56">
        <v>30</v>
      </c>
      <c r="M56">
        <v>10</v>
      </c>
      <c r="N56">
        <v>890</v>
      </c>
      <c r="O56">
        <v>37</v>
      </c>
      <c r="P56">
        <v>36</v>
      </c>
      <c r="Q56">
        <v>12</v>
      </c>
      <c r="R56">
        <v>2</v>
      </c>
      <c r="S56">
        <v>8</v>
      </c>
      <c r="T56">
        <v>4</v>
      </c>
      <c r="U56">
        <v>16</v>
      </c>
      <c r="V56">
        <v>10</v>
      </c>
      <c r="W56" t="s">
        <v>1418</v>
      </c>
      <c r="X56">
        <v>20</v>
      </c>
      <c r="Y56">
        <v>20</v>
      </c>
      <c r="Z56" s="112">
        <f>(U56/10.9375)+(P56/9.2105)+(G56/3.8889)-(R56/12.5)</f>
        <v>8.81142945312252</v>
      </c>
    </row>
    <row r="57" spans="1:26" ht="12.75">
      <c r="A57" t="s">
        <v>1422</v>
      </c>
      <c r="B57" s="6">
        <v>0</v>
      </c>
      <c r="C57" s="105">
        <f>(U57/10.9375)+(P57/9.2105)+(G57/3.8889)-(R57/12.5)</f>
        <v>9.891427869457118</v>
      </c>
      <c r="D57">
        <v>163</v>
      </c>
      <c r="E57">
        <v>370</v>
      </c>
      <c r="F57">
        <v>150</v>
      </c>
      <c r="G57">
        <v>17</v>
      </c>
      <c r="H57">
        <v>26</v>
      </c>
      <c r="I57">
        <v>7</v>
      </c>
      <c r="J57">
        <v>35</v>
      </c>
      <c r="K57">
        <v>1.5</v>
      </c>
      <c r="L57">
        <v>40</v>
      </c>
      <c r="M57">
        <v>13</v>
      </c>
      <c r="N57">
        <v>960</v>
      </c>
      <c r="O57">
        <v>40</v>
      </c>
      <c r="P57">
        <v>38</v>
      </c>
      <c r="Q57">
        <v>13</v>
      </c>
      <c r="R57">
        <v>2</v>
      </c>
      <c r="S57">
        <v>8</v>
      </c>
      <c r="T57">
        <v>4</v>
      </c>
      <c r="U57">
        <v>17</v>
      </c>
      <c r="V57">
        <v>10</v>
      </c>
      <c r="W57" t="s">
        <v>1418</v>
      </c>
      <c r="X57">
        <v>20</v>
      </c>
      <c r="Y57">
        <v>20</v>
      </c>
      <c r="Z57" s="112">
        <f>(U57/10.9375)+(P57/9.2105)+(G57/3.8889)-(R57/12.5)</f>
        <v>9.891427869457118</v>
      </c>
    </row>
    <row r="58" spans="1:26" ht="12.75">
      <c r="A58" t="s">
        <v>1423</v>
      </c>
      <c r="B58" s="6">
        <v>0</v>
      </c>
      <c r="C58" s="105">
        <f>(U58/10.9375)+(P58/9.2105)+(G58/3.8889)-(R58/12.5)</f>
        <v>8.165717991893505</v>
      </c>
      <c r="D58">
        <v>150</v>
      </c>
      <c r="E58">
        <v>310</v>
      </c>
      <c r="F58">
        <v>100</v>
      </c>
      <c r="G58">
        <v>11</v>
      </c>
      <c r="H58">
        <v>17</v>
      </c>
      <c r="I58">
        <v>5</v>
      </c>
      <c r="J58">
        <v>25</v>
      </c>
      <c r="K58">
        <v>1.5</v>
      </c>
      <c r="L58">
        <v>30</v>
      </c>
      <c r="M58">
        <v>10</v>
      </c>
      <c r="N58">
        <v>900</v>
      </c>
      <c r="O58">
        <v>38</v>
      </c>
      <c r="P58">
        <v>38</v>
      </c>
      <c r="Q58">
        <v>13</v>
      </c>
      <c r="R58">
        <v>2</v>
      </c>
      <c r="S58">
        <v>8</v>
      </c>
      <c r="T58">
        <v>5</v>
      </c>
      <c r="U58">
        <v>15</v>
      </c>
      <c r="V58">
        <v>8</v>
      </c>
      <c r="W58" t="s">
        <v>1418</v>
      </c>
      <c r="X58">
        <v>20</v>
      </c>
      <c r="Y58">
        <v>20</v>
      </c>
      <c r="Z58" s="112">
        <f>(U58/10.9375)+(P58/9.2105)+(G58/3.8889)-(R58/12.5)</f>
        <v>8.165717991893505</v>
      </c>
    </row>
    <row r="59" spans="1:26" ht="12.75">
      <c r="A59" t="s">
        <v>1424</v>
      </c>
      <c r="B59" s="6">
        <v>0</v>
      </c>
      <c r="C59" s="105">
        <f>(U59/10.9375)+(P59/9.2105)+(G59/3.8889)-(R59/12.5)</f>
        <v>12.99427735519151</v>
      </c>
      <c r="D59">
        <v>187</v>
      </c>
      <c r="E59">
        <v>490</v>
      </c>
      <c r="F59">
        <v>240</v>
      </c>
      <c r="G59">
        <v>27</v>
      </c>
      <c r="H59">
        <v>42</v>
      </c>
      <c r="I59">
        <v>11</v>
      </c>
      <c r="J59">
        <v>55</v>
      </c>
      <c r="K59">
        <v>1.5</v>
      </c>
      <c r="L59">
        <v>65</v>
      </c>
      <c r="M59">
        <v>22</v>
      </c>
      <c r="N59">
        <v>1510</v>
      </c>
      <c r="O59">
        <v>63</v>
      </c>
      <c r="P59">
        <v>37</v>
      </c>
      <c r="Q59">
        <v>12</v>
      </c>
      <c r="R59">
        <v>2</v>
      </c>
      <c r="S59">
        <v>8</v>
      </c>
      <c r="T59">
        <v>3</v>
      </c>
      <c r="U59">
        <v>24</v>
      </c>
      <c r="V59">
        <v>10</v>
      </c>
      <c r="W59" t="s">
        <v>1418</v>
      </c>
      <c r="X59">
        <v>25</v>
      </c>
      <c r="Y59">
        <v>20</v>
      </c>
      <c r="Z59" s="112">
        <f>(U59/10.9375)+(P59/9.2105)+(G59/3.8889)-(R59/12.5)</f>
        <v>12.99427735519151</v>
      </c>
    </row>
    <row r="60" spans="1:26" ht="12.75">
      <c r="A60" t="s">
        <v>1425</v>
      </c>
      <c r="B60" s="6">
        <v>0</v>
      </c>
      <c r="C60" s="105">
        <f>(U60/10.9375)+(P60/9.2105)+(G60/3.8889)-(R60/12.5)</f>
        <v>8.222859804139615</v>
      </c>
      <c r="D60">
        <v>163</v>
      </c>
      <c r="E60">
        <v>310</v>
      </c>
      <c r="F60">
        <v>100</v>
      </c>
      <c r="G60">
        <v>12</v>
      </c>
      <c r="H60">
        <v>18</v>
      </c>
      <c r="I60">
        <v>5</v>
      </c>
      <c r="J60">
        <v>25</v>
      </c>
      <c r="K60">
        <v>1.5</v>
      </c>
      <c r="L60">
        <v>25</v>
      </c>
      <c r="M60">
        <v>8</v>
      </c>
      <c r="N60">
        <v>840</v>
      </c>
      <c r="O60">
        <v>35</v>
      </c>
      <c r="P60">
        <v>37</v>
      </c>
      <c r="Q60">
        <v>12</v>
      </c>
      <c r="R60">
        <v>2</v>
      </c>
      <c r="S60">
        <v>8</v>
      </c>
      <c r="T60">
        <v>4</v>
      </c>
      <c r="U60">
        <v>14</v>
      </c>
      <c r="V60">
        <v>10</v>
      </c>
      <c r="W60" t="s">
        <v>1418</v>
      </c>
      <c r="X60">
        <v>20</v>
      </c>
      <c r="Y60">
        <v>20</v>
      </c>
      <c r="Z60" s="112">
        <f>(U60/10.9375)+(P60/9.2105)+(G60/3.8889)-(R60/12.5)</f>
        <v>8.222859804139615</v>
      </c>
    </row>
    <row r="61" spans="1:26" s="158" customFormat="1" ht="12.75">
      <c r="A61" s="157" t="s">
        <v>1426</v>
      </c>
      <c r="B61" s="158">
        <f>SUM(B53:B60)</f>
        <v>0</v>
      </c>
      <c r="C61" s="105">
        <f>(U61/10.9375)+(P61/9.2105)+(G61/3.8889)-(R61/12.5)</f>
        <v>0</v>
      </c>
      <c r="D61" s="158">
        <f>((D53*$B$53)+(D54*$B$54)+(D55*$B$55)+(D56*$B$56)+(D57*$B$57)+(D58*$B$58)+(D59*$B$59)+(D60*$B$60))</f>
        <v>0</v>
      </c>
      <c r="Z61" s="112">
        <f>(U61/10.9375)+(P61/9.2105)+(G61/3.8889)-(R61/12.5)</f>
        <v>0</v>
      </c>
    </row>
    <row r="62" spans="1:26" ht="12.75">
      <c r="A62" s="116" t="s">
        <v>1432</v>
      </c>
      <c r="B62" s="99"/>
      <c r="C62" s="105"/>
      <c r="Z62" s="112">
        <f>(U62/10.9375)+(P62/9.2105)+(G62/3.8889)-(R62/12.5)</f>
        <v>0</v>
      </c>
    </row>
    <row r="63" spans="1:26" ht="12.75">
      <c r="A63" t="s">
        <v>1417</v>
      </c>
      <c r="B63" s="6">
        <v>0</v>
      </c>
      <c r="C63" s="105">
        <f>(U63/10.9375)+(P63/9.2105)+(G63/3.8889)-(R63/12.5)</f>
        <v>9.617142579658216</v>
      </c>
      <c r="D63">
        <v>150</v>
      </c>
      <c r="E63">
        <v>360</v>
      </c>
      <c r="F63">
        <v>140</v>
      </c>
      <c r="G63">
        <v>16</v>
      </c>
      <c r="H63">
        <v>25</v>
      </c>
      <c r="I63">
        <v>8</v>
      </c>
      <c r="J63">
        <v>40</v>
      </c>
      <c r="K63">
        <v>1.5</v>
      </c>
      <c r="L63">
        <v>40</v>
      </c>
      <c r="M63">
        <v>13</v>
      </c>
      <c r="N63">
        <v>1050</v>
      </c>
      <c r="O63">
        <v>44</v>
      </c>
      <c r="P63">
        <v>37</v>
      </c>
      <c r="Q63">
        <v>12</v>
      </c>
      <c r="R63">
        <v>2</v>
      </c>
      <c r="S63">
        <v>8</v>
      </c>
      <c r="T63">
        <v>4</v>
      </c>
      <c r="U63">
        <v>18</v>
      </c>
      <c r="V63">
        <v>15</v>
      </c>
      <c r="W63" t="s">
        <v>1418</v>
      </c>
      <c r="X63">
        <v>30</v>
      </c>
      <c r="Y63">
        <v>15</v>
      </c>
      <c r="Z63" s="112">
        <f>(U63/10.9375)+(P63/9.2105)+(G63/3.8889)-(R63/12.5)</f>
        <v>9.617142579658216</v>
      </c>
    </row>
    <row r="64" spans="1:26" ht="12.75">
      <c r="A64" t="s">
        <v>1419</v>
      </c>
      <c r="B64" s="6">
        <v>0</v>
      </c>
      <c r="C64" s="105">
        <f>(U64/10.9375)+(P64/9.2105)+(G64/3.8889)-(R64/12.5)</f>
        <v>10.479997518440022</v>
      </c>
      <c r="D64">
        <v>152</v>
      </c>
      <c r="E64">
        <v>390</v>
      </c>
      <c r="F64">
        <v>170</v>
      </c>
      <c r="G64">
        <v>19</v>
      </c>
      <c r="H64">
        <v>29</v>
      </c>
      <c r="I64">
        <v>8</v>
      </c>
      <c r="J64">
        <v>40</v>
      </c>
      <c r="K64">
        <v>1.5</v>
      </c>
      <c r="L64">
        <v>50</v>
      </c>
      <c r="M64">
        <v>17</v>
      </c>
      <c r="N64">
        <v>1200</v>
      </c>
      <c r="O64">
        <v>50</v>
      </c>
      <c r="P64">
        <v>37</v>
      </c>
      <c r="Q64">
        <v>12</v>
      </c>
      <c r="R64">
        <v>2</v>
      </c>
      <c r="S64">
        <v>8</v>
      </c>
      <c r="T64">
        <v>4</v>
      </c>
      <c r="U64">
        <v>19</v>
      </c>
      <c r="V64">
        <v>15</v>
      </c>
      <c r="W64" t="s">
        <v>1418</v>
      </c>
      <c r="X64">
        <v>25</v>
      </c>
      <c r="Y64">
        <v>20</v>
      </c>
      <c r="Z64" s="112">
        <f>(U64/10.9375)+(P64/9.2105)+(G64/3.8889)-(R64/12.5)</f>
        <v>10.479997518440022</v>
      </c>
    </row>
    <row r="65" spans="1:26" ht="12.75">
      <c r="A65" t="s">
        <v>1420</v>
      </c>
      <c r="B65" s="6">
        <v>0</v>
      </c>
      <c r="C65" s="105">
        <f>(U65/10.9375)+(P65/9.2105)+(G65/3.8889)-(R65/12.5)</f>
        <v>11.394282383752117</v>
      </c>
      <c r="D65">
        <v>185</v>
      </c>
      <c r="E65">
        <v>420</v>
      </c>
      <c r="F65">
        <v>190</v>
      </c>
      <c r="G65">
        <v>21</v>
      </c>
      <c r="H65">
        <v>32</v>
      </c>
      <c r="I65">
        <v>9</v>
      </c>
      <c r="J65">
        <v>45</v>
      </c>
      <c r="K65">
        <v>1.5</v>
      </c>
      <c r="L65">
        <v>50</v>
      </c>
      <c r="M65">
        <v>17</v>
      </c>
      <c r="N65">
        <v>1320</v>
      </c>
      <c r="O65">
        <v>55</v>
      </c>
      <c r="P65">
        <v>39</v>
      </c>
      <c r="Q65">
        <v>13</v>
      </c>
      <c r="R65">
        <v>2</v>
      </c>
      <c r="S65">
        <v>8</v>
      </c>
      <c r="T65">
        <v>4</v>
      </c>
      <c r="U65">
        <v>21</v>
      </c>
      <c r="V65">
        <v>15</v>
      </c>
      <c r="W65" t="s">
        <v>1418</v>
      </c>
      <c r="X65">
        <v>25</v>
      </c>
      <c r="Y65">
        <v>20</v>
      </c>
      <c r="Z65" s="112">
        <f>(U65/10.9375)+(P65/9.2105)+(G65/3.8889)-(R65/12.5)</f>
        <v>11.394282383752117</v>
      </c>
    </row>
    <row r="66" spans="1:26" ht="12.75">
      <c r="A66" t="s">
        <v>1421</v>
      </c>
      <c r="B66" s="6">
        <v>0</v>
      </c>
      <c r="C66" s="105">
        <f>(U66/10.9375)+(P66/9.2105)+(G66/3.8889)-(R66/12.5)</f>
        <v>9.617142579658216</v>
      </c>
      <c r="D66">
        <v>160</v>
      </c>
      <c r="E66">
        <v>360</v>
      </c>
      <c r="F66">
        <v>150</v>
      </c>
      <c r="G66">
        <v>16</v>
      </c>
      <c r="H66">
        <v>25</v>
      </c>
      <c r="I66">
        <v>7</v>
      </c>
      <c r="J66">
        <v>35</v>
      </c>
      <c r="K66">
        <v>1.5</v>
      </c>
      <c r="L66">
        <v>40</v>
      </c>
      <c r="M66">
        <v>13</v>
      </c>
      <c r="N66">
        <v>1090</v>
      </c>
      <c r="O66">
        <v>45</v>
      </c>
      <c r="P66">
        <v>37</v>
      </c>
      <c r="Q66">
        <v>12</v>
      </c>
      <c r="R66">
        <v>2</v>
      </c>
      <c r="S66">
        <v>8</v>
      </c>
      <c r="T66">
        <v>4</v>
      </c>
      <c r="U66">
        <v>18</v>
      </c>
      <c r="V66">
        <v>10</v>
      </c>
      <c r="W66" t="s">
        <v>1418</v>
      </c>
      <c r="X66">
        <v>25</v>
      </c>
      <c r="Y66">
        <v>20</v>
      </c>
      <c r="Z66" s="112">
        <f>(U66/10.9375)+(P66/9.2105)+(G66/3.8889)-(R66/12.5)</f>
        <v>9.617142579658216</v>
      </c>
    </row>
    <row r="67" spans="1:26" ht="12.75">
      <c r="A67" t="s">
        <v>1422</v>
      </c>
      <c r="B67" s="6">
        <v>0</v>
      </c>
      <c r="C67" s="105">
        <f>(U67/10.9375)+(P67/9.2105)+(G67/3.8889)-(R67/12.5)</f>
        <v>10.954283118443897</v>
      </c>
      <c r="D67">
        <v>174</v>
      </c>
      <c r="E67">
        <v>410</v>
      </c>
      <c r="F67">
        <v>180</v>
      </c>
      <c r="G67">
        <v>20</v>
      </c>
      <c r="H67">
        <v>31</v>
      </c>
      <c r="I67">
        <v>9</v>
      </c>
      <c r="J67">
        <v>45</v>
      </c>
      <c r="K67">
        <v>1.5</v>
      </c>
      <c r="L67">
        <v>50</v>
      </c>
      <c r="M67">
        <v>17</v>
      </c>
      <c r="N67">
        <v>1160</v>
      </c>
      <c r="O67">
        <v>48</v>
      </c>
      <c r="P67">
        <v>39</v>
      </c>
      <c r="Q67">
        <v>13</v>
      </c>
      <c r="R67">
        <v>2</v>
      </c>
      <c r="S67">
        <v>8</v>
      </c>
      <c r="T67">
        <v>4</v>
      </c>
      <c r="U67">
        <v>19</v>
      </c>
      <c r="V67">
        <v>15</v>
      </c>
      <c r="W67" t="s">
        <v>1418</v>
      </c>
      <c r="X67">
        <v>25</v>
      </c>
      <c r="Y67">
        <v>20</v>
      </c>
      <c r="Z67" s="112">
        <f>(U67/10.9375)+(P67/9.2105)+(G67/3.8889)-(R67/12.5)</f>
        <v>10.954283118443897</v>
      </c>
    </row>
    <row r="68" spans="1:26" ht="12.75">
      <c r="A68" t="s">
        <v>1423</v>
      </c>
      <c r="B68" s="6">
        <v>0</v>
      </c>
      <c r="C68" s="105">
        <f>(U68/10.9375)+(P68/9.2105)+(G68/3.8889)-(R68/12.5)</f>
        <v>9.22857324088028</v>
      </c>
      <c r="D68">
        <v>161</v>
      </c>
      <c r="E68">
        <v>350</v>
      </c>
      <c r="F68">
        <v>120</v>
      </c>
      <c r="G68">
        <v>14</v>
      </c>
      <c r="H68">
        <v>22</v>
      </c>
      <c r="I68">
        <v>7</v>
      </c>
      <c r="J68">
        <v>35</v>
      </c>
      <c r="K68">
        <v>1.5</v>
      </c>
      <c r="L68">
        <v>40</v>
      </c>
      <c r="M68">
        <v>13</v>
      </c>
      <c r="N68">
        <v>1090</v>
      </c>
      <c r="O68">
        <v>45</v>
      </c>
      <c r="P68">
        <v>39</v>
      </c>
      <c r="Q68">
        <v>13</v>
      </c>
      <c r="R68">
        <v>2</v>
      </c>
      <c r="S68">
        <v>8</v>
      </c>
      <c r="T68">
        <v>5</v>
      </c>
      <c r="U68">
        <v>17</v>
      </c>
      <c r="V68">
        <v>10</v>
      </c>
      <c r="W68" t="s">
        <v>1418</v>
      </c>
      <c r="X68">
        <v>25</v>
      </c>
      <c r="Y68">
        <v>20</v>
      </c>
      <c r="Z68" s="112">
        <f>(U68/10.9375)+(P68/9.2105)+(G68/3.8889)-(R68/12.5)</f>
        <v>9.22857324088028</v>
      </c>
    </row>
    <row r="69" spans="1:26" ht="12.75">
      <c r="A69" t="s">
        <v>1424</v>
      </c>
      <c r="B69" s="6">
        <v>0</v>
      </c>
      <c r="C69" s="105">
        <f>(U69/10.9375)+(P69/9.2105)+(G69/3.8889)-(R69/12.5)</f>
        <v>13.799990481727207</v>
      </c>
      <c r="D69">
        <v>199</v>
      </c>
      <c r="E69">
        <v>520</v>
      </c>
      <c r="F69">
        <v>260</v>
      </c>
      <c r="G69">
        <v>29</v>
      </c>
      <c r="H69">
        <v>45</v>
      </c>
      <c r="I69">
        <v>12</v>
      </c>
      <c r="J69">
        <v>60</v>
      </c>
      <c r="K69">
        <v>2</v>
      </c>
      <c r="L69">
        <v>75</v>
      </c>
      <c r="M69">
        <v>25</v>
      </c>
      <c r="N69">
        <v>1690</v>
      </c>
      <c r="O69">
        <v>70</v>
      </c>
      <c r="P69">
        <v>38</v>
      </c>
      <c r="Q69">
        <v>13</v>
      </c>
      <c r="R69">
        <v>2</v>
      </c>
      <c r="S69">
        <v>8</v>
      </c>
      <c r="T69">
        <v>4</v>
      </c>
      <c r="U69">
        <v>26</v>
      </c>
      <c r="V69">
        <v>15</v>
      </c>
      <c r="W69" t="s">
        <v>1418</v>
      </c>
      <c r="X69">
        <v>30</v>
      </c>
      <c r="Y69">
        <v>20</v>
      </c>
      <c r="Z69" s="112">
        <f>(U69/10.9375)+(P69/9.2105)+(G69/3.8889)-(R69/12.5)</f>
        <v>13.799990481727207</v>
      </c>
    </row>
    <row r="70" spans="1:26" ht="12.75">
      <c r="A70" t="s">
        <v>1425</v>
      </c>
      <c r="B70" s="6">
        <v>0</v>
      </c>
      <c r="C70" s="105">
        <f>(U70/10.9375)+(P70/9.2105)+(G70/3.8889)-(R70/12.5)</f>
        <v>9.028572930675312</v>
      </c>
      <c r="D70">
        <v>173</v>
      </c>
      <c r="E70">
        <v>340</v>
      </c>
      <c r="F70">
        <v>130</v>
      </c>
      <c r="G70">
        <v>14</v>
      </c>
      <c r="H70">
        <v>22</v>
      </c>
      <c r="I70">
        <v>7</v>
      </c>
      <c r="J70">
        <v>35</v>
      </c>
      <c r="K70">
        <v>1.5</v>
      </c>
      <c r="L70">
        <v>35</v>
      </c>
      <c r="M70">
        <v>12</v>
      </c>
      <c r="N70">
        <v>1030</v>
      </c>
      <c r="O70">
        <v>43</v>
      </c>
      <c r="P70">
        <v>38</v>
      </c>
      <c r="Q70">
        <v>13</v>
      </c>
      <c r="R70">
        <v>2</v>
      </c>
      <c r="S70">
        <v>8</v>
      </c>
      <c r="T70">
        <v>4</v>
      </c>
      <c r="U70">
        <v>16</v>
      </c>
      <c r="V70">
        <v>15</v>
      </c>
      <c r="W70" t="s">
        <v>1418</v>
      </c>
      <c r="X70">
        <v>25</v>
      </c>
      <c r="Y70">
        <v>20</v>
      </c>
      <c r="Z70" s="112">
        <f>(U70/10.9375)+(P70/9.2105)+(G70/3.8889)-(R70/12.5)</f>
        <v>9.028572930675312</v>
      </c>
    </row>
    <row r="71" spans="1:26" s="158" customFormat="1" ht="12.75">
      <c r="A71" s="157" t="s">
        <v>1426</v>
      </c>
      <c r="B71" s="158">
        <f>SUM(B63:B70)</f>
        <v>0</v>
      </c>
      <c r="C71" s="105">
        <f>(U71/10.9375)+(P71/9.2105)+(G71/3.8889)-(R71/12.5)</f>
        <v>0</v>
      </c>
      <c r="D71" s="158">
        <f>((D63*$B$63)+(D64*$B$64)+(D65*$B$65)+(D66*$B$66)+(D67*$B$67)+(D68*$B$68)+(D69*$B$69)+(D70*$B$70))</f>
        <v>0</v>
      </c>
      <c r="E71" s="158">
        <f>((E63*$B$63)+(E64*$B$64)+(E65*$B$65)+(E66*$B$66)+(E67*$B$67)+(E68*$B$68)+(E69*$B$69)+(E70*$B$70))</f>
        <v>0</v>
      </c>
      <c r="F71" s="158">
        <f>((F63*$B$63)+(F64*$B$64)+(F65*$B$65)+(F66*$B$66)+(F67*$B$67)+(F68*$B$68)+(F69*$B$69)+(F70*$B$70))</f>
        <v>0</v>
      </c>
      <c r="G71" s="158">
        <f>((G63*$B$63)+(G64*$B$64)+(G65*$B$65)+(G66*$B$66)+(G67*$B$67)+(G68*$B$68)+(G69*$B$69)+(G70*$B$70))</f>
        <v>0</v>
      </c>
      <c r="H71" s="158">
        <f>((H63*$B$63)+(H64*$B$64)+(H65*$B$65)+(H66*$B$66)+(H67*$B$67)+(H68*$B$68)+(H69*$B$69)+(H70*$B$70))</f>
        <v>0</v>
      </c>
      <c r="I71" s="158">
        <f>((I63*$B$63)+(I64*$B$64)+(I65*$B$65)+(I66*$B$66)+(I67*$B$67)+(I68*$B$68)+(I69*$B$69)+(I70*$B$70))</f>
        <v>0</v>
      </c>
      <c r="J71" s="158">
        <f>((J63*$B$63)+(J64*$B$64)+(J65*$B$65)+(J66*$B$66)+(J67*$B$67)+(J68*$B$68)+(J69*$B$69)+(J70*$B$70))</f>
        <v>0</v>
      </c>
      <c r="K71" s="158">
        <f>((K63*$B$63)+(K64*$B$64)+(K65*$B$65)+(K66*$B$66)+(K67*$B$67)+(K68*$B$68)+(K69*$B$69)+(K70*$B$70))</f>
        <v>0</v>
      </c>
      <c r="L71" s="158">
        <f>((L63*$B$63)+(L64*$B$64)+(L65*$B$65)+(L66*$B$66)+(L67*$B$67)+(L68*$B$68)+(L69*$B$69)+(L70*$B$70))</f>
        <v>0</v>
      </c>
      <c r="M71" s="158">
        <f>((M63*$B$63)+(M64*$B$64)+(M65*$B$65)+(M66*$B$66)+(M67*$B$67)+(M68*$B$68)+(M69*$B$69)+(M70*$B$70))</f>
        <v>0</v>
      </c>
      <c r="N71" s="158">
        <f>((N63*$B$63)+(N64*$B$64)+(N65*$B$65)+(N66*$B$66)+(N67*$B$67)+(N68*$B$68)+(N69*$B$69)+(N70*$B$70))</f>
        <v>0</v>
      </c>
      <c r="O71" s="158">
        <f>((O63*$B$63)+(O64*$B$64)+(O65*$B$65)+(O66*$B$66)+(O67*$B$67)+(O68*$B$68)+(O69*$B$69)+(O70*$B$70))</f>
        <v>0</v>
      </c>
      <c r="P71" s="158">
        <f>((P63*$B$63)+(P64*$B$64)+(P65*$B$65)+(P66*$B$66)+(P67*$B$67)+(P68*$B$68)+(P69*$B$69)+(P70*$B$70))</f>
        <v>0</v>
      </c>
      <c r="Q71" s="158">
        <f>((Q63*$B$63)+(Q64*$B$64)+(Q65*$B$65)+(Q66*$B$66)+(Q67*$B$67)+(Q68*$B$68)+(Q69*$B$69)+(Q70*$B$70))</f>
        <v>0</v>
      </c>
      <c r="R71" s="158">
        <f>((R63*$B$63)+(R64*$B$64)+(R65*$B$65)+(R66*$B$66)+(R67*$B$67)+(R68*$B$68)+(R69*$B$69)+(R70*$B$70))</f>
        <v>0</v>
      </c>
      <c r="S71" s="158">
        <f>((S63*$B$63)+(S64*$B$64)+(S65*$B$65)+(S66*$B$66)+(S67*$B$67)+(S68*$B$68)+(S69*$B$69)+(S70*$B$70))</f>
        <v>0</v>
      </c>
      <c r="T71" s="158">
        <f>((T63*$B$63)+(T64*$B$64)+(T65*$B$65)+(T66*$B$66)+(T67*$B$67)+(T68*$B$68)+(T69*$B$69)+(T70*$B$70))</f>
        <v>0</v>
      </c>
      <c r="U71" s="158">
        <f>((U63*$B$63)+(U64*$B$64)+(U65*$B$65)+(U66*$B$66)+(U67*$B$67)+(U68*$B$68)+(U69*$B$69)+(U70*$B$70))</f>
        <v>0</v>
      </c>
      <c r="V71" s="158">
        <f>((V63*$B$63)+(V64*$B$64)+(V65*$B$65)+(V66*$B$66)+(V67*$B$67)+(V68*$B$68)+(V69*$B$69)+(V70*$B$70))</f>
        <v>0</v>
      </c>
      <c r="W71" s="158" t="e">
        <f>((W63*$B$63)+(W64*$B$64)+(W65*$B$65)+(W66*$B$66)+(W67*$B$67)+(W68*$B$68)+(W69*$B$69)+(W70*$B$70))</f>
        <v>#VALUE!</v>
      </c>
      <c r="X71" s="158">
        <f>((X63*$B$63)+(X64*$B$64)+(X65*$B$65)+(X66*$B$66)+(X67*$B$67)+(X68*$B$68)+(X69*$B$69)+(X70*$B$70))</f>
        <v>0</v>
      </c>
      <c r="Y71" s="158">
        <f>((Y63*$B$63)+(Y64*$B$64)+(Y65*$B$65)+(Y66*$B$66)+(Y67*$B$67)+(Y68*$B$68)+(Y69*$B$69)+(Y70*$B$70))</f>
        <v>0</v>
      </c>
      <c r="Z71" s="112">
        <f>(U71/10.9375)+(P71/9.2105)+(G71/3.8889)-(R71/12.5)</f>
        <v>0</v>
      </c>
    </row>
    <row r="72" spans="1:26" ht="12.75">
      <c r="A72" s="116" t="s">
        <v>1433</v>
      </c>
      <c r="B72" s="99"/>
      <c r="C72" s="105"/>
      <c r="Z72" s="112">
        <f>(U72/10.9375)+(P72/9.2105)+(G72/3.8889)-(R72/12.5)</f>
        <v>0</v>
      </c>
    </row>
    <row r="73" spans="1:26" ht="12.75">
      <c r="A73" t="s">
        <v>1417</v>
      </c>
      <c r="B73" s="6">
        <v>0</v>
      </c>
      <c r="C73" s="105">
        <f>(U73/10.9375)+(P73/9.2105)+(G73/3.8889)-(R73/12.5)</f>
        <v>7.280000489847696</v>
      </c>
      <c r="D73">
        <v>114</v>
      </c>
      <c r="E73">
        <v>280</v>
      </c>
      <c r="F73">
        <v>110</v>
      </c>
      <c r="G73">
        <v>12</v>
      </c>
      <c r="H73">
        <v>18</v>
      </c>
      <c r="I73">
        <v>5</v>
      </c>
      <c r="J73">
        <v>25</v>
      </c>
      <c r="K73">
        <v>0</v>
      </c>
      <c r="L73">
        <v>30</v>
      </c>
      <c r="M73">
        <v>10</v>
      </c>
      <c r="N73">
        <v>690</v>
      </c>
      <c r="O73">
        <v>29</v>
      </c>
      <c r="P73">
        <v>30</v>
      </c>
      <c r="Q73">
        <v>10</v>
      </c>
      <c r="R73">
        <v>2</v>
      </c>
      <c r="S73">
        <v>8</v>
      </c>
      <c r="T73">
        <v>3</v>
      </c>
      <c r="U73">
        <v>12</v>
      </c>
      <c r="V73">
        <v>8</v>
      </c>
      <c r="W73" t="s">
        <v>1418</v>
      </c>
      <c r="X73">
        <v>20</v>
      </c>
      <c r="Y73">
        <v>10</v>
      </c>
      <c r="Z73" s="112">
        <f>(U73/10.9375)+(P73/9.2105)+(G73/3.8889)-(R73/12.5)</f>
        <v>7.280000489847696</v>
      </c>
    </row>
    <row r="74" spans="1:26" ht="12.75">
      <c r="A74" t="s">
        <v>1419</v>
      </c>
      <c r="B74" s="6">
        <v>0</v>
      </c>
      <c r="C74" s="105">
        <f>(U74/10.9375)+(P74/9.2105)+(G74/3.8889)-(R74/12.5)</f>
        <v>7.537142612298775</v>
      </c>
      <c r="D74">
        <v>111</v>
      </c>
      <c r="E74">
        <v>280</v>
      </c>
      <c r="F74">
        <v>120</v>
      </c>
      <c r="G74">
        <v>13</v>
      </c>
      <c r="H74">
        <v>20</v>
      </c>
      <c r="I74">
        <v>5</v>
      </c>
      <c r="J74">
        <v>25</v>
      </c>
      <c r="K74">
        <v>0</v>
      </c>
      <c r="L74">
        <v>30</v>
      </c>
      <c r="M74">
        <v>10</v>
      </c>
      <c r="N74">
        <v>750</v>
      </c>
      <c r="O74">
        <v>31</v>
      </c>
      <c r="P74">
        <v>30</v>
      </c>
      <c r="Q74">
        <v>10</v>
      </c>
      <c r="R74">
        <v>2</v>
      </c>
      <c r="S74">
        <v>8</v>
      </c>
      <c r="T74">
        <v>3</v>
      </c>
      <c r="U74">
        <v>12</v>
      </c>
      <c r="V74">
        <v>8</v>
      </c>
      <c r="W74" t="s">
        <v>1418</v>
      </c>
      <c r="X74">
        <v>15</v>
      </c>
      <c r="Y74">
        <v>10</v>
      </c>
      <c r="Z74" s="112">
        <f>(U74/10.9375)+(P74/9.2105)+(G74/3.8889)-(R74/12.5)</f>
        <v>7.537142612298775</v>
      </c>
    </row>
    <row r="75" spans="1:26" ht="12.75">
      <c r="A75" t="s">
        <v>1420</v>
      </c>
      <c r="B75" s="6">
        <v>0</v>
      </c>
      <c r="C75" s="105">
        <f>(U75/10.9375)+(P75/9.2105)+(G75/3.8889)-(R75/12.5)</f>
        <v>7.994285044954822</v>
      </c>
      <c r="D75">
        <v>139</v>
      </c>
      <c r="E75">
        <v>310</v>
      </c>
      <c r="F75">
        <v>130</v>
      </c>
      <c r="G75">
        <v>14</v>
      </c>
      <c r="H75">
        <v>22</v>
      </c>
      <c r="I75">
        <v>6</v>
      </c>
      <c r="J75">
        <v>30</v>
      </c>
      <c r="K75">
        <v>0</v>
      </c>
      <c r="L75">
        <v>30</v>
      </c>
      <c r="M75">
        <v>10</v>
      </c>
      <c r="N75">
        <v>830</v>
      </c>
      <c r="O75">
        <v>35</v>
      </c>
      <c r="P75">
        <v>31</v>
      </c>
      <c r="Q75">
        <v>10</v>
      </c>
      <c r="R75">
        <v>2</v>
      </c>
      <c r="S75">
        <v>8</v>
      </c>
      <c r="T75">
        <v>3</v>
      </c>
      <c r="U75">
        <v>13</v>
      </c>
      <c r="V75">
        <v>8</v>
      </c>
      <c r="W75" t="s">
        <v>1418</v>
      </c>
      <c r="X75">
        <v>15</v>
      </c>
      <c r="Y75">
        <v>15</v>
      </c>
      <c r="Z75" s="112">
        <f>(U75/10.9375)+(P75/9.2105)+(G75/3.8889)-(R75/12.5)</f>
        <v>7.994285044954822</v>
      </c>
    </row>
    <row r="76" spans="1:26" ht="12.75">
      <c r="A76" t="s">
        <v>1421</v>
      </c>
      <c r="B76" s="6">
        <v>0</v>
      </c>
      <c r="C76" s="105">
        <f>(U76/10.9375)+(P76/9.2105)+(G76/3.8889)-(R76/12.5)</f>
        <v>6.931429795968047</v>
      </c>
      <c r="D76">
        <v>121</v>
      </c>
      <c r="E76">
        <v>270</v>
      </c>
      <c r="F76">
        <v>100</v>
      </c>
      <c r="G76">
        <v>11</v>
      </c>
      <c r="H76">
        <v>17</v>
      </c>
      <c r="I76">
        <v>4.5</v>
      </c>
      <c r="J76">
        <v>23</v>
      </c>
      <c r="K76">
        <v>0</v>
      </c>
      <c r="L76">
        <v>25</v>
      </c>
      <c r="M76">
        <v>8</v>
      </c>
      <c r="N76">
        <v>670</v>
      </c>
      <c r="O76">
        <v>28</v>
      </c>
      <c r="P76">
        <v>30</v>
      </c>
      <c r="Q76">
        <v>10</v>
      </c>
      <c r="R76">
        <v>2</v>
      </c>
      <c r="S76">
        <v>8</v>
      </c>
      <c r="T76">
        <v>3</v>
      </c>
      <c r="U76">
        <v>11</v>
      </c>
      <c r="V76">
        <v>8</v>
      </c>
      <c r="W76" t="s">
        <v>1418</v>
      </c>
      <c r="X76">
        <v>15</v>
      </c>
      <c r="Y76">
        <v>10</v>
      </c>
      <c r="Z76" s="112">
        <f>(U76/10.9375)+(P76/9.2105)+(G76/3.8889)-(R76/12.5)</f>
        <v>6.931429795968047</v>
      </c>
    </row>
    <row r="77" spans="1:26" ht="12.75">
      <c r="A77" t="s">
        <v>1422</v>
      </c>
      <c r="B77" s="6">
        <v>0</v>
      </c>
      <c r="C77" s="105">
        <f>(U77/10.9375)+(P77/9.2105)+(G77/3.8889)-(R77/12.5)</f>
        <v>8.011428212302647</v>
      </c>
      <c r="D77">
        <v>130</v>
      </c>
      <c r="E77">
        <v>300</v>
      </c>
      <c r="F77">
        <v>120</v>
      </c>
      <c r="G77">
        <v>14</v>
      </c>
      <c r="H77">
        <v>22</v>
      </c>
      <c r="I77">
        <v>5</v>
      </c>
      <c r="J77">
        <v>25</v>
      </c>
      <c r="K77">
        <v>0</v>
      </c>
      <c r="L77">
        <v>30</v>
      </c>
      <c r="M77">
        <v>10</v>
      </c>
      <c r="N77">
        <v>720</v>
      </c>
      <c r="O77">
        <v>30</v>
      </c>
      <c r="P77">
        <v>32</v>
      </c>
      <c r="Q77">
        <v>11</v>
      </c>
      <c r="R77">
        <v>2</v>
      </c>
      <c r="S77">
        <v>8</v>
      </c>
      <c r="T77">
        <v>4</v>
      </c>
      <c r="U77">
        <v>12</v>
      </c>
      <c r="V77">
        <v>8</v>
      </c>
      <c r="W77" t="s">
        <v>1418</v>
      </c>
      <c r="X77">
        <v>15</v>
      </c>
      <c r="Y77">
        <v>10</v>
      </c>
      <c r="Z77" s="112">
        <f>(U77/10.9375)+(P77/9.2105)+(G77/3.8889)-(R77/12.5)</f>
        <v>8.011428212302647</v>
      </c>
    </row>
    <row r="78" spans="1:26" ht="12.75">
      <c r="A78" t="s">
        <v>1423</v>
      </c>
      <c r="B78" s="6">
        <v>0</v>
      </c>
      <c r="C78" s="105">
        <f>(U78/10.9375)+(P78/9.2105)+(G78/3.8889)-(R78/12.5)</f>
        <v>6.891431151069762</v>
      </c>
      <c r="D78">
        <v>121</v>
      </c>
      <c r="E78">
        <v>260</v>
      </c>
      <c r="F78">
        <v>90</v>
      </c>
      <c r="G78">
        <v>10</v>
      </c>
      <c r="H78">
        <v>15</v>
      </c>
      <c r="I78">
        <v>4</v>
      </c>
      <c r="J78">
        <v>20</v>
      </c>
      <c r="K78">
        <v>0</v>
      </c>
      <c r="L78">
        <v>20</v>
      </c>
      <c r="M78">
        <v>7</v>
      </c>
      <c r="N78">
        <v>680</v>
      </c>
      <c r="O78">
        <v>28</v>
      </c>
      <c r="P78">
        <v>32</v>
      </c>
      <c r="Q78">
        <v>11</v>
      </c>
      <c r="R78">
        <v>2</v>
      </c>
      <c r="S78">
        <v>8</v>
      </c>
      <c r="T78">
        <v>4</v>
      </c>
      <c r="U78">
        <v>11</v>
      </c>
      <c r="V78">
        <v>8</v>
      </c>
      <c r="W78" t="s">
        <v>1418</v>
      </c>
      <c r="X78">
        <v>15</v>
      </c>
      <c r="Y78">
        <v>10</v>
      </c>
      <c r="Z78" s="112">
        <f>(U78/10.9375)+(P78/9.2105)+(G78/3.8889)-(R78/12.5)</f>
        <v>6.891431151069762</v>
      </c>
    </row>
    <row r="79" spans="1:26" ht="12.75">
      <c r="A79" t="s">
        <v>1424</v>
      </c>
      <c r="B79" s="6">
        <v>0</v>
      </c>
      <c r="C79" s="105">
        <f>(U79/10.9375)+(P79/9.2105)+(G79/3.8889)-(R79/12.5)</f>
        <v>9.90285206537558</v>
      </c>
      <c r="D79">
        <v>143</v>
      </c>
      <c r="E79">
        <v>370</v>
      </c>
      <c r="F79">
        <v>180</v>
      </c>
      <c r="G79">
        <v>20</v>
      </c>
      <c r="H79">
        <v>31</v>
      </c>
      <c r="I79">
        <v>8</v>
      </c>
      <c r="J79">
        <v>40</v>
      </c>
      <c r="K79">
        <v>0</v>
      </c>
      <c r="L79">
        <v>45</v>
      </c>
      <c r="M79">
        <v>15</v>
      </c>
      <c r="N79">
        <v>1090</v>
      </c>
      <c r="O79">
        <v>45</v>
      </c>
      <c r="P79">
        <v>31</v>
      </c>
      <c r="Q79">
        <v>10</v>
      </c>
      <c r="R79">
        <v>2</v>
      </c>
      <c r="S79">
        <v>8</v>
      </c>
      <c r="T79">
        <v>3</v>
      </c>
      <c r="U79">
        <v>17</v>
      </c>
      <c r="V79">
        <v>8</v>
      </c>
      <c r="W79" t="s">
        <v>1418</v>
      </c>
      <c r="X79">
        <v>15</v>
      </c>
      <c r="Y79">
        <v>15</v>
      </c>
      <c r="Z79" s="112">
        <f>(U79/10.9375)+(P79/9.2105)+(G79/3.8889)-(R79/12.5)</f>
        <v>9.90285206537558</v>
      </c>
    </row>
    <row r="80" spans="1:26" ht="12.75">
      <c r="A80" t="s">
        <v>1425</v>
      </c>
      <c r="B80" s="6">
        <v>0</v>
      </c>
      <c r="C80" s="105">
        <f>(U80/10.9375)+(P80/9.2105)+(G80/3.8889)-(R80/12.5)</f>
        <v>6.691430840864793</v>
      </c>
      <c r="D80">
        <v>135</v>
      </c>
      <c r="E80">
        <v>260</v>
      </c>
      <c r="F80">
        <v>90</v>
      </c>
      <c r="G80">
        <v>10</v>
      </c>
      <c r="H80">
        <v>15</v>
      </c>
      <c r="I80">
        <v>4</v>
      </c>
      <c r="J80">
        <v>20</v>
      </c>
      <c r="K80">
        <v>0</v>
      </c>
      <c r="L80">
        <v>20</v>
      </c>
      <c r="M80">
        <v>7</v>
      </c>
      <c r="N80">
        <v>650</v>
      </c>
      <c r="O80">
        <v>27</v>
      </c>
      <c r="P80">
        <v>31</v>
      </c>
      <c r="Q80">
        <v>10</v>
      </c>
      <c r="R80">
        <v>2</v>
      </c>
      <c r="S80">
        <v>8</v>
      </c>
      <c r="T80">
        <v>4</v>
      </c>
      <c r="U80">
        <v>10</v>
      </c>
      <c r="V80">
        <v>10</v>
      </c>
      <c r="W80" t="s">
        <v>1418</v>
      </c>
      <c r="X80">
        <v>15</v>
      </c>
      <c r="Y80">
        <v>15</v>
      </c>
      <c r="Z80" s="112">
        <f>(U80/10.9375)+(P80/9.2105)+(G80/3.8889)-(R80/12.5)</f>
        <v>6.691430840864793</v>
      </c>
    </row>
    <row r="81" spans="1:26" s="158" customFormat="1" ht="12.75">
      <c r="A81" s="157" t="s">
        <v>1426</v>
      </c>
      <c r="B81" s="158">
        <f>SUM(B73:B80)</f>
        <v>0</v>
      </c>
      <c r="C81" s="105">
        <f>(U81/10.9375)+(P81/9.2105)+(G81/3.8889)-(R81/12.5)</f>
        <v>0</v>
      </c>
      <c r="D81" s="158">
        <f>((D73*$B$73)+(D74*$B$74)+(D75*$B$75)+(D76*$B$76)+(D77*$B$77)+(D78*$B$78)+(D79*$B$79)+(D80*$B$80))</f>
        <v>0</v>
      </c>
      <c r="E81" s="158">
        <f>((E73*$B$73)+(E74*$B$74)+(E75*$B$75)+(E76*$B$76)+(E77*$B$77)+(E78*$B$78)+(E79*$B$79)+(E80*$B$80))</f>
        <v>0</v>
      </c>
      <c r="F81" s="158">
        <f>((F73*$B$73)+(F74*$B$74)+(F75*$B$75)+(F76*$B$76)+(F77*$B$77)+(F78*$B$78)+(F79*$B$79)+(F80*$B$80))</f>
        <v>0</v>
      </c>
      <c r="G81" s="158">
        <f>((G73*$B$73)+(G74*$B$74)+(G75*$B$75)+(G76*$B$76)+(G77*$B$77)+(G78*$B$78)+(G79*$B$79)+(G80*$B$80))</f>
        <v>0</v>
      </c>
      <c r="H81" s="158">
        <f>((H73*$B$73)+(H74*$B$74)+(H75*$B$75)+(H76*$B$76)+(H77*$B$77)+(H78*$B$78)+(H79*$B$79)+(H80*$B$80))</f>
        <v>0</v>
      </c>
      <c r="I81" s="158">
        <f>((I73*$B$73)+(I74*$B$74)+(I75*$B$75)+(I76*$B$76)+(I77*$B$77)+(I78*$B$78)+(I79*$B$79)+(I80*$B$80))</f>
        <v>0</v>
      </c>
      <c r="J81" s="158">
        <f>((J73*$B$73)+(J74*$B$74)+(J75*$B$75)+(J76*$B$76)+(J77*$B$77)+(J78*$B$78)+(J79*$B$79)+(J80*$B$80))</f>
        <v>0</v>
      </c>
      <c r="K81" s="158">
        <f>((K73*$B$73)+(K74*$B$74)+(K75*$B$75)+(K76*$B$76)+(K77*$B$77)+(K78*$B$78)+(K79*$B$79)+(K80*$B$80))</f>
        <v>0</v>
      </c>
      <c r="L81" s="158">
        <f>((L73*$B$73)+(L74*$B$74)+(L75*$B$75)+(L76*$B$76)+(L77*$B$77)+(L78*$B$78)+(L79*$B$79)+(L80*$B$80))</f>
        <v>0</v>
      </c>
      <c r="M81" s="158">
        <f>((M73*$B$73)+(M74*$B$74)+(M75*$B$75)+(M76*$B$76)+(M77*$B$77)+(M78*$B$78)+(M79*$B$79)+(M80*$B$80))</f>
        <v>0</v>
      </c>
      <c r="N81" s="158">
        <f>((N73*$B$73)+(N74*$B$74)+(N75*$B$75)+(N76*$B$76)+(N77*$B$77)+(N78*$B$78)+(N79*$B$79)+(N80*$B$80))</f>
        <v>0</v>
      </c>
      <c r="O81" s="158">
        <f>((O73*$B$73)+(O74*$B$74)+(O75*$B$75)+(O76*$B$76)+(O77*$B$77)+(O78*$B$78)+(O79*$B$79)+(O80*$B$80))</f>
        <v>0</v>
      </c>
      <c r="P81" s="158">
        <f>((P73*$B$73)+(P74*$B$74)+(P75*$B$75)+(P76*$B$76)+(P77*$B$77)+(P78*$B$78)+(P79*$B$79)+(P80*$B$80))</f>
        <v>0</v>
      </c>
      <c r="Q81" s="158">
        <f>((Q73*$B$73)+(Q74*$B$74)+(Q75*$B$75)+(Q76*$B$76)+(Q77*$B$77)+(Q78*$B$78)+(Q79*$B$79)+(Q80*$B$80))</f>
        <v>0</v>
      </c>
      <c r="R81" s="158">
        <f>((R73*$B$73)+(R74*$B$74)+(R75*$B$75)+(R76*$B$76)+(R77*$B$77)+(R78*$B$78)+(R79*$B$79)+(R80*$B$80))</f>
        <v>0</v>
      </c>
      <c r="S81" s="158">
        <f>((S73*$B$73)+(S74*$B$74)+(S75*$B$75)+(S76*$B$76)+(S77*$B$77)+(S78*$B$78)+(S79*$B$79)+(S80*$B$80))</f>
        <v>0</v>
      </c>
      <c r="T81" s="158">
        <f>((T73*$B$73)+(T74*$B$74)+(T75*$B$75)+(T76*$B$76)+(T77*$B$77)+(T78*$B$78)+(T79*$B$79)+(T80*$B$80))</f>
        <v>0</v>
      </c>
      <c r="U81" s="158">
        <f>((U73*$B$73)+(U74*$B$74)+(U75*$B$75)+(U76*$B$76)+(U77*$B$77)+(U78*$B$78)+(U79*$B$79)+(U80*$B$80))</f>
        <v>0</v>
      </c>
      <c r="V81" s="158">
        <f>((V73*$B$73)+(V74*$B$74)+(V75*$B$75)+(V76*$B$76)+(V77*$B$77)+(V78*$B$78)+(V79*$B$79)+(V80*$B$80))</f>
        <v>0</v>
      </c>
      <c r="W81" s="158" t="e">
        <f>((W73*$B$73)+(W74*$B$74)+(W75*$B$75)+(W76*$B$76)+(W77*$B$77)+(W78*$B$78)+(W79*$B$79)+(W80*$B$80))</f>
        <v>#VALUE!</v>
      </c>
      <c r="X81" s="158">
        <f>((X73*$B$73)+(X74*$B$74)+(X75*$B$75)+(X76*$B$76)+(X77*$B$77)+(X78*$B$78)+(X79*$B$79)+(X80*$B$80))</f>
        <v>0</v>
      </c>
      <c r="Y81" s="158">
        <f>((Y73*$B$73)+(Y74*$B$74)+(Y75*$B$75)+(Y76*$B$76)+(Y77*$B$77)+(Y78*$B$78)+(Y79*$B$79)+(Y80*$B$80))</f>
        <v>0</v>
      </c>
      <c r="Z81" s="112">
        <f>(U81/10.9375)+(P81/9.2105)+(G81/3.8889)-(R81/12.5)</f>
        <v>0</v>
      </c>
    </row>
    <row r="82" spans="1:26" ht="12.75">
      <c r="A82" s="116" t="s">
        <v>1434</v>
      </c>
      <c r="B82" s="99"/>
      <c r="C82" s="105"/>
      <c r="Z82" s="112">
        <f>(U82/10.9375)+(P82/9.2105)+(G82/3.8889)-(R82/12.5)</f>
        <v>0</v>
      </c>
    </row>
    <row r="83" spans="1:26" ht="12.75">
      <c r="A83" t="s">
        <v>1417</v>
      </c>
      <c r="B83" s="6">
        <v>0</v>
      </c>
      <c r="C83" s="105">
        <f>(U83/10.9375)+(P83/9.2105)+(G83/3.8889)-(R83/12.5)</f>
        <v>16.497145159299407</v>
      </c>
      <c r="D83">
        <v>249</v>
      </c>
      <c r="E83">
        <v>620</v>
      </c>
      <c r="F83">
        <v>230</v>
      </c>
      <c r="G83">
        <v>26</v>
      </c>
      <c r="H83">
        <v>40</v>
      </c>
      <c r="I83">
        <v>11</v>
      </c>
      <c r="J83">
        <v>55</v>
      </c>
      <c r="K83">
        <v>0.5</v>
      </c>
      <c r="L83">
        <v>60</v>
      </c>
      <c r="M83">
        <v>20</v>
      </c>
      <c r="N83">
        <v>1370</v>
      </c>
      <c r="O83">
        <v>57</v>
      </c>
      <c r="P83">
        <v>69</v>
      </c>
      <c r="Q83">
        <v>23</v>
      </c>
      <c r="R83">
        <v>3</v>
      </c>
      <c r="S83">
        <v>12</v>
      </c>
      <c r="T83">
        <v>7</v>
      </c>
      <c r="U83">
        <v>28</v>
      </c>
      <c r="V83">
        <v>15</v>
      </c>
      <c r="W83" t="s">
        <v>1418</v>
      </c>
      <c r="X83">
        <v>50</v>
      </c>
      <c r="Y83">
        <v>25</v>
      </c>
      <c r="Z83" s="112">
        <f>(U83/10.9375)+(P83/9.2105)+(G83/3.8889)-(R83/12.5)</f>
        <v>16.497145159299407</v>
      </c>
    </row>
    <row r="84" spans="1:26" ht="12.75">
      <c r="A84" t="s">
        <v>1419</v>
      </c>
      <c r="B84" s="6">
        <v>0</v>
      </c>
      <c r="C84" s="105">
        <f>(U84/10.9375)+(P84/9.2105)+(G84/3.8889)-(R84/12.5)</f>
        <v>17.05142804909985</v>
      </c>
      <c r="D84">
        <v>245</v>
      </c>
      <c r="E84">
        <v>640</v>
      </c>
      <c r="F84">
        <v>260</v>
      </c>
      <c r="G84">
        <v>29</v>
      </c>
      <c r="H84">
        <v>45</v>
      </c>
      <c r="I84">
        <v>11</v>
      </c>
      <c r="J84">
        <v>55</v>
      </c>
      <c r="K84">
        <v>0.5</v>
      </c>
      <c r="L84">
        <v>65</v>
      </c>
      <c r="M84">
        <v>22</v>
      </c>
      <c r="N84">
        <v>1530</v>
      </c>
      <c r="O84">
        <v>64</v>
      </c>
      <c r="P84">
        <v>67</v>
      </c>
      <c r="Q84">
        <v>22</v>
      </c>
      <c r="R84">
        <v>3</v>
      </c>
      <c r="S84">
        <v>12</v>
      </c>
      <c r="T84">
        <v>7</v>
      </c>
      <c r="U84">
        <v>28</v>
      </c>
      <c r="V84">
        <v>15</v>
      </c>
      <c r="W84" t="s">
        <v>1418</v>
      </c>
      <c r="X84">
        <v>35</v>
      </c>
      <c r="Y84">
        <v>30</v>
      </c>
      <c r="Z84" s="112">
        <f>(U84/10.9375)+(P84/9.2105)+(G84/3.8889)-(R84/12.5)</f>
        <v>17.05142804909985</v>
      </c>
    </row>
    <row r="85" spans="1:26" ht="12.75">
      <c r="A85" t="s">
        <v>1420</v>
      </c>
      <c r="B85" s="6">
        <v>0</v>
      </c>
      <c r="C85" s="105">
        <f>(U85/10.9375)+(P85/9.2105)+(G85/3.8889)-(R85/12.5)</f>
        <v>18.94856816339872</v>
      </c>
      <c r="D85">
        <v>303</v>
      </c>
      <c r="E85">
        <v>710</v>
      </c>
      <c r="F85">
        <v>300</v>
      </c>
      <c r="G85">
        <v>34</v>
      </c>
      <c r="H85">
        <v>52</v>
      </c>
      <c r="I85">
        <v>13</v>
      </c>
      <c r="J85">
        <v>65</v>
      </c>
      <c r="K85">
        <v>1</v>
      </c>
      <c r="L85">
        <v>70</v>
      </c>
      <c r="M85">
        <v>23</v>
      </c>
      <c r="N85">
        <v>1800</v>
      </c>
      <c r="O85">
        <v>75</v>
      </c>
      <c r="P85">
        <v>70</v>
      </c>
      <c r="Q85">
        <v>23</v>
      </c>
      <c r="R85">
        <v>4</v>
      </c>
      <c r="S85">
        <v>16</v>
      </c>
      <c r="T85">
        <v>8</v>
      </c>
      <c r="U85">
        <v>32</v>
      </c>
      <c r="V85">
        <v>15</v>
      </c>
      <c r="W85" t="s">
        <v>1418</v>
      </c>
      <c r="X85">
        <v>35</v>
      </c>
      <c r="Y85">
        <v>30</v>
      </c>
      <c r="Z85" s="112">
        <f>(U85/10.9375)+(P85/9.2105)+(G85/3.8889)-(R85/12.5)</f>
        <v>18.94856816339872</v>
      </c>
    </row>
    <row r="86" spans="1:26" ht="12.75">
      <c r="A86" t="s">
        <v>1421</v>
      </c>
      <c r="B86" s="6">
        <v>0</v>
      </c>
      <c r="C86" s="105">
        <f>(U86/10.9375)+(P86/9.2105)+(G86/3.8889)-(R86/12.5)</f>
        <v>15.948574155214787</v>
      </c>
      <c r="D86">
        <v>256</v>
      </c>
      <c r="E86">
        <v>600</v>
      </c>
      <c r="F86">
        <v>230</v>
      </c>
      <c r="G86">
        <v>25</v>
      </c>
      <c r="H86">
        <v>38</v>
      </c>
      <c r="I86">
        <v>10</v>
      </c>
      <c r="J86">
        <v>50</v>
      </c>
      <c r="K86">
        <v>0.5</v>
      </c>
      <c r="L86">
        <v>55</v>
      </c>
      <c r="M86">
        <v>18</v>
      </c>
      <c r="N86">
        <v>1350</v>
      </c>
      <c r="O86">
        <v>56</v>
      </c>
      <c r="P86">
        <v>68</v>
      </c>
      <c r="Q86">
        <v>23</v>
      </c>
      <c r="R86">
        <v>3</v>
      </c>
      <c r="S86">
        <v>12</v>
      </c>
      <c r="T86">
        <v>8</v>
      </c>
      <c r="U86">
        <v>26</v>
      </c>
      <c r="V86">
        <v>15</v>
      </c>
      <c r="W86" t="s">
        <v>1418</v>
      </c>
      <c r="X86">
        <v>35</v>
      </c>
      <c r="Y86">
        <v>25</v>
      </c>
      <c r="Z86" s="112">
        <f>(U86/10.9375)+(P86/9.2105)+(G86/3.8889)-(R86/12.5)</f>
        <v>15.948574155214787</v>
      </c>
    </row>
    <row r="87" spans="1:26" ht="12.75">
      <c r="A87" t="s">
        <v>1422</v>
      </c>
      <c r="B87" s="6">
        <v>0</v>
      </c>
      <c r="C87" s="105">
        <f>(U87/10.9375)+(P87/9.2105)+(G87/3.8889)-(R87/12.5)</f>
        <v>18.52571206543832</v>
      </c>
      <c r="D87">
        <v>286</v>
      </c>
      <c r="E87">
        <v>690</v>
      </c>
      <c r="F87">
        <v>290</v>
      </c>
      <c r="G87">
        <v>33</v>
      </c>
      <c r="H87">
        <v>51</v>
      </c>
      <c r="I87">
        <v>12</v>
      </c>
      <c r="J87">
        <v>60</v>
      </c>
      <c r="K87">
        <v>0.5</v>
      </c>
      <c r="L87">
        <v>70</v>
      </c>
      <c r="M87">
        <v>23</v>
      </c>
      <c r="N87">
        <v>1530</v>
      </c>
      <c r="O87">
        <v>64</v>
      </c>
      <c r="P87">
        <v>71</v>
      </c>
      <c r="Q87">
        <v>24</v>
      </c>
      <c r="R87">
        <v>4</v>
      </c>
      <c r="S87">
        <v>16</v>
      </c>
      <c r="T87">
        <v>8</v>
      </c>
      <c r="U87">
        <v>29</v>
      </c>
      <c r="V87">
        <v>15</v>
      </c>
      <c r="W87" t="s">
        <v>1418</v>
      </c>
      <c r="X87">
        <v>35</v>
      </c>
      <c r="Y87">
        <v>30</v>
      </c>
      <c r="Z87" s="112">
        <f>(U87/10.9375)+(P87/9.2105)+(G87/3.8889)-(R87/12.5)</f>
        <v>18.52571206543832</v>
      </c>
    </row>
    <row r="88" spans="1:26" ht="12.75">
      <c r="A88" t="s">
        <v>1423</v>
      </c>
      <c r="B88" s="6">
        <v>0</v>
      </c>
      <c r="C88" s="105">
        <f>(U88/10.9375)+(P88/9.2105)+(G88/3.8889)-(R88/12.5)</f>
        <v>15.045720571534696</v>
      </c>
      <c r="D88">
        <v>258</v>
      </c>
      <c r="E88">
        <v>570</v>
      </c>
      <c r="F88">
        <v>190</v>
      </c>
      <c r="G88">
        <v>21</v>
      </c>
      <c r="H88">
        <v>32</v>
      </c>
      <c r="I88">
        <v>8</v>
      </c>
      <c r="J88">
        <v>40</v>
      </c>
      <c r="K88">
        <v>0</v>
      </c>
      <c r="L88">
        <v>50</v>
      </c>
      <c r="M88">
        <v>17</v>
      </c>
      <c r="N88">
        <v>1360</v>
      </c>
      <c r="O88">
        <v>57</v>
      </c>
      <c r="P88">
        <v>70</v>
      </c>
      <c r="Q88">
        <v>23</v>
      </c>
      <c r="R88">
        <v>3</v>
      </c>
      <c r="S88">
        <v>12</v>
      </c>
      <c r="T88">
        <v>9</v>
      </c>
      <c r="U88">
        <v>25</v>
      </c>
      <c r="V88">
        <v>15</v>
      </c>
      <c r="W88" t="s">
        <v>1418</v>
      </c>
      <c r="X88">
        <v>35</v>
      </c>
      <c r="Y88">
        <v>25</v>
      </c>
      <c r="Z88" s="112">
        <f>(U88/10.9375)+(P88/9.2105)+(G88/3.8889)-(R88/12.5)</f>
        <v>15.045720571534696</v>
      </c>
    </row>
    <row r="89" spans="1:26" ht="12.75">
      <c r="A89" t="s">
        <v>1424</v>
      </c>
      <c r="B89" s="6">
        <v>0</v>
      </c>
      <c r="C89" s="105">
        <f>(U89/10.9375)+(P89/9.2105)+(G89/3.8889)-(R89/12.5)</f>
        <v>23.628557143022043</v>
      </c>
      <c r="D89">
        <v>333</v>
      </c>
      <c r="E89">
        <v>890</v>
      </c>
      <c r="F89">
        <v>440</v>
      </c>
      <c r="G89">
        <v>49</v>
      </c>
      <c r="H89">
        <v>75</v>
      </c>
      <c r="I89">
        <v>18</v>
      </c>
      <c r="J89">
        <v>90</v>
      </c>
      <c r="K89">
        <v>1</v>
      </c>
      <c r="L89">
        <v>115</v>
      </c>
      <c r="M89">
        <v>38</v>
      </c>
      <c r="N89">
        <v>2460</v>
      </c>
      <c r="O89">
        <v>102</v>
      </c>
      <c r="P89">
        <v>70</v>
      </c>
      <c r="Q89">
        <v>23</v>
      </c>
      <c r="R89">
        <v>4</v>
      </c>
      <c r="S89">
        <v>16</v>
      </c>
      <c r="T89">
        <v>7</v>
      </c>
      <c r="U89">
        <v>41</v>
      </c>
      <c r="V89">
        <v>15</v>
      </c>
      <c r="W89" t="s">
        <v>1418</v>
      </c>
      <c r="X89">
        <v>40</v>
      </c>
      <c r="Y89">
        <v>35</v>
      </c>
      <c r="Z89" s="112">
        <f>(U89/10.9375)+(P89/9.2105)+(G89/3.8889)-(R89/12.5)</f>
        <v>23.628557143022043</v>
      </c>
    </row>
    <row r="90" spans="1:26" ht="12.75">
      <c r="A90" t="s">
        <v>1425</v>
      </c>
      <c r="B90" s="6">
        <v>0</v>
      </c>
      <c r="C90" s="105">
        <f>(U90/10.9375)+(P90/9.2105)+(G90/3.8889)-(R90/12.5)</f>
        <v>15.131434122557202</v>
      </c>
      <c r="D90">
        <v>275</v>
      </c>
      <c r="E90">
        <v>560</v>
      </c>
      <c r="F90">
        <v>190</v>
      </c>
      <c r="G90">
        <v>22</v>
      </c>
      <c r="H90">
        <v>34</v>
      </c>
      <c r="I90">
        <v>8</v>
      </c>
      <c r="J90">
        <v>40</v>
      </c>
      <c r="K90">
        <v>0</v>
      </c>
      <c r="L90">
        <v>40</v>
      </c>
      <c r="M90">
        <v>13</v>
      </c>
      <c r="N90">
        <v>1250</v>
      </c>
      <c r="O90">
        <v>52</v>
      </c>
      <c r="P90">
        <v>70</v>
      </c>
      <c r="Q90">
        <v>23</v>
      </c>
      <c r="R90">
        <v>4</v>
      </c>
      <c r="S90">
        <v>16</v>
      </c>
      <c r="T90">
        <v>8</v>
      </c>
      <c r="U90">
        <v>24</v>
      </c>
      <c r="V90">
        <v>15</v>
      </c>
      <c r="W90" t="s">
        <v>1418</v>
      </c>
      <c r="X90">
        <v>35</v>
      </c>
      <c r="Y90">
        <v>30</v>
      </c>
      <c r="Z90" s="112">
        <f>(U90/10.9375)+(P90/9.2105)+(G90/3.8889)-(R90/12.5)</f>
        <v>15.131434122557202</v>
      </c>
    </row>
    <row r="91" spans="1:26" s="158" customFormat="1" ht="12.75">
      <c r="A91" s="157" t="s">
        <v>1426</v>
      </c>
      <c r="B91" s="158">
        <f>SUM(B83:B90)</f>
        <v>0</v>
      </c>
      <c r="C91" s="105">
        <f>(U91/10.9375)+(P91/9.2105)+(G91/3.8889)-(R91/12.5)</f>
        <v>0</v>
      </c>
      <c r="D91" s="158">
        <f>((D83*$B$83)+(D84*$B$84)+(D85*$B$85)+(D86*$B$86)+(D87*$B$87)+(D88*$B$88)+(D89*$B$89)+(D90*$B$90))</f>
        <v>0</v>
      </c>
      <c r="E91" s="158">
        <f>((E83*$B$83)+(E84*$B$84)+(E85*$B$85)+(E86*$B$86)+(E87*$B$87)+(E88*$B$88)+(E89*$B$89)+(E90*$B$90))</f>
        <v>0</v>
      </c>
      <c r="F91" s="158">
        <f>((F83*$B$83)+(F84*$B$84)+(F85*$B$85)+(F86*$B$86)+(F87*$B$87)+(F88*$B$88)+(F89*$B$89)+(F90*$B$90))</f>
        <v>0</v>
      </c>
      <c r="G91" s="158">
        <f>((G83*$B$83)+(G84*$B$84)+(G85*$B$85)+(G86*$B$86)+(G87*$B$87)+(G88*$B$88)+(G89*$B$89)+(G90*$B$90))</f>
        <v>0</v>
      </c>
      <c r="H91" s="158">
        <f>((H83*$B$83)+(H84*$B$84)+(H85*$B$85)+(H86*$B$86)+(H87*$B$87)+(H88*$B$88)+(H89*$B$89)+(H90*$B$90))</f>
        <v>0</v>
      </c>
      <c r="I91" s="158">
        <f>((I83*$B$83)+(I84*$B$84)+(I85*$B$85)+(I86*$B$86)+(I87*$B$87)+(I88*$B$88)+(I89*$B$89)+(I90*$B$90))</f>
        <v>0</v>
      </c>
      <c r="J91" s="158">
        <f>((J83*$B$83)+(J84*$B$84)+(J85*$B$85)+(J86*$B$86)+(J87*$B$87)+(J88*$B$88)+(J89*$B$89)+(J90*$B$90))</f>
        <v>0</v>
      </c>
      <c r="K91" s="158">
        <f>((K83*$B$83)+(K84*$B$84)+(K85*$B$85)+(K86*$B$86)+(K87*$B$87)+(K88*$B$88)+(K89*$B$89)+(K90*$B$90))</f>
        <v>0</v>
      </c>
      <c r="L91" s="158">
        <f>((L83*$B$83)+(L84*$B$84)+(L85*$B$85)+(L86*$B$86)+(L87*$B$87)+(L88*$B$88)+(L89*$B$89)+(L90*$B$90))</f>
        <v>0</v>
      </c>
      <c r="M91" s="158">
        <f>((M83*$B$83)+(M84*$B$84)+(M85*$B$85)+(M86*$B$86)+(M87*$B$87)+(M88*$B$88)+(M89*$B$89)+(M90*$B$90))</f>
        <v>0</v>
      </c>
      <c r="N91" s="158">
        <f>((N83*$B$83)+(N84*$B$84)+(N85*$B$85)+(N86*$B$86)+(N87*$B$87)+(N88*$B$88)+(N89*$B$89)+(N90*$B$90))</f>
        <v>0</v>
      </c>
      <c r="O91" s="158">
        <f>((O83*$B$83)+(O84*$B$84)+(O85*$B$85)+(O86*$B$86)+(O87*$B$87)+(O88*$B$88)+(O89*$B$89)+(O90*$B$90))</f>
        <v>0</v>
      </c>
      <c r="P91" s="158">
        <f>((P83*$B$83)+(P84*$B$84)+(P85*$B$85)+(P86*$B$86)+(P87*$B$87)+(P88*$B$88)+(P89*$B$89)+(P90*$B$90))</f>
        <v>0</v>
      </c>
      <c r="Q91" s="158">
        <f>((Q83*$B$83)+(Q84*$B$84)+(Q85*$B$85)+(Q86*$B$86)+(Q87*$B$87)+(Q88*$B$88)+(Q89*$B$89)+(Q90*$B$90))</f>
        <v>0</v>
      </c>
      <c r="R91" s="158">
        <f>((R83*$B$83)+(R84*$B$84)+(R85*$B$85)+(R86*$B$86)+(R87*$B$87)+(R88*$B$88)+(R89*$B$89)+(R90*$B$90))</f>
        <v>0</v>
      </c>
      <c r="S91" s="158">
        <f>((S83*$B$83)+(S84*$B$84)+(S85*$B$85)+(S86*$B$86)+(S87*$B$87)+(S88*$B$88)+(S89*$B$89)+(S90*$B$90))</f>
        <v>0</v>
      </c>
      <c r="T91" s="158">
        <f>((T83*$B$83)+(T84*$B$84)+(T85*$B$85)+(T86*$B$86)+(T87*$B$87)+(T88*$B$88)+(T89*$B$89)+(T90*$B$90))</f>
        <v>0</v>
      </c>
      <c r="U91" s="158">
        <f>((U83*$B$83)+(U84*$B$84)+(U85*$B$85)+(U86*$B$86)+(U87*$B$87)+(U88*$B$88)+(U89*$B$89)+(U90*$B$90))</f>
        <v>0</v>
      </c>
      <c r="V91" s="158">
        <f>((V83*$B$83)+(V84*$B$84)+(V85*$B$85)+(V86*$B$86)+(V87*$B$87)+(V88*$B$88)+(V89*$B$89)+(V90*$B$90))</f>
        <v>0</v>
      </c>
      <c r="W91" s="158" t="e">
        <f>((W83*$B$83)+(W84*$B$84)+(W85*$B$85)+(W86*$B$86)+(W87*$B$87)+(W88*$B$88)+(W89*$B$89)+(W90*$B$90))</f>
        <v>#VALUE!</v>
      </c>
      <c r="X91" s="158">
        <f>((X83*$B$83)+(X84*$B$84)+(X85*$B$85)+(X86*$B$86)+(X87*$B$87)+(X88*$B$88)+(X89*$B$89)+(X90*$B$90))</f>
        <v>0</v>
      </c>
      <c r="Y91" s="158">
        <f>((Y83*$B$83)+(Y84*$B$84)+(Y85*$B$85)+(Y86*$B$86)+(Y87*$B$87)+(Y88*$B$88)+(Y89*$B$89)+(Y90*$B$90))</f>
        <v>0</v>
      </c>
      <c r="Z91" s="112">
        <f>(U91/10.9375)+(P91/9.2105)+(G91/3.8889)-(R91/12.5)</f>
        <v>0</v>
      </c>
    </row>
    <row r="92" spans="1:26" ht="12.75">
      <c r="A92" s="116" t="s">
        <v>1435</v>
      </c>
      <c r="B92" s="99"/>
      <c r="C92" s="105"/>
      <c r="Z92" s="112">
        <f>(U92/10.9375)+(P92/9.2105)+(G92/3.8889)-(R92/12.5)</f>
        <v>0</v>
      </c>
    </row>
    <row r="93" spans="1:26" ht="12.75">
      <c r="A93" t="s">
        <v>1436</v>
      </c>
      <c r="B93" s="6">
        <v>0</v>
      </c>
      <c r="C93" s="105">
        <f>(U93/10.9375)+(P93/9.2105)+(G93/3.8889)-(R93/12.5)</f>
        <v>4.397146685744117</v>
      </c>
      <c r="D93">
        <v>103</v>
      </c>
      <c r="E93">
        <v>170</v>
      </c>
      <c r="F93">
        <v>40</v>
      </c>
      <c r="G93">
        <v>4.5</v>
      </c>
      <c r="H93">
        <v>7</v>
      </c>
      <c r="I93">
        <v>2</v>
      </c>
      <c r="J93">
        <v>10</v>
      </c>
      <c r="K93">
        <v>0</v>
      </c>
      <c r="L93">
        <v>15</v>
      </c>
      <c r="M93">
        <v>5</v>
      </c>
      <c r="N93">
        <v>520</v>
      </c>
      <c r="O93">
        <v>22</v>
      </c>
      <c r="P93">
        <v>23</v>
      </c>
      <c r="Q93">
        <v>8</v>
      </c>
      <c r="R93">
        <v>1</v>
      </c>
      <c r="S93">
        <v>4</v>
      </c>
      <c r="T93">
        <v>4</v>
      </c>
      <c r="U93">
        <v>9</v>
      </c>
      <c r="V93">
        <v>6</v>
      </c>
      <c r="W93" t="s">
        <v>1418</v>
      </c>
      <c r="X93">
        <v>8</v>
      </c>
      <c r="Y93">
        <v>8</v>
      </c>
      <c r="Z93" s="112">
        <f>(U93/10.9375)+(P93/9.2105)+(G93/3.8889)-(R93/12.5)</f>
        <v>4.397146685744117</v>
      </c>
    </row>
    <row r="94" spans="1:26" ht="12.75">
      <c r="A94" t="s">
        <v>1437</v>
      </c>
      <c r="B94" s="6">
        <v>0</v>
      </c>
      <c r="C94" s="105">
        <f>(U94/10.9375)+(P94/9.2105)+(G94/3.8889)-(R94/12.5)</f>
        <v>4.288574946967721</v>
      </c>
      <c r="D94">
        <v>101</v>
      </c>
      <c r="E94">
        <v>160</v>
      </c>
      <c r="F94">
        <v>40</v>
      </c>
      <c r="G94">
        <v>4.5</v>
      </c>
      <c r="H94">
        <v>7</v>
      </c>
      <c r="I94">
        <v>2</v>
      </c>
      <c r="J94">
        <v>10</v>
      </c>
      <c r="K94">
        <v>0</v>
      </c>
      <c r="L94">
        <v>15</v>
      </c>
      <c r="M94">
        <v>5</v>
      </c>
      <c r="N94">
        <v>730</v>
      </c>
      <c r="O94">
        <v>30</v>
      </c>
      <c r="P94">
        <v>22</v>
      </c>
      <c r="Q94">
        <v>7</v>
      </c>
      <c r="R94">
        <v>1</v>
      </c>
      <c r="S94">
        <v>4</v>
      </c>
      <c r="T94">
        <v>3</v>
      </c>
      <c r="U94">
        <v>9</v>
      </c>
      <c r="V94">
        <v>6</v>
      </c>
      <c r="W94" t="s">
        <v>1418</v>
      </c>
      <c r="X94">
        <v>8</v>
      </c>
      <c r="Y94">
        <v>8</v>
      </c>
      <c r="Z94" s="112">
        <f>(U94/10.9375)+(P94/9.2105)+(G94/3.8889)-(R94/12.5)</f>
        <v>4.288574946967721</v>
      </c>
    </row>
    <row r="95" spans="1:26" ht="12.75">
      <c r="A95" t="s">
        <v>1438</v>
      </c>
      <c r="B95" s="6">
        <v>0</v>
      </c>
      <c r="C95" s="105">
        <f>(U95/10.9375)+(P95/9.2105)+(G95/3.8889)-(R95/12.5)</f>
        <v>4.305718114315545</v>
      </c>
      <c r="D95">
        <v>99</v>
      </c>
      <c r="E95">
        <v>160</v>
      </c>
      <c r="F95">
        <v>40</v>
      </c>
      <c r="G95">
        <v>4.5</v>
      </c>
      <c r="H95">
        <v>7</v>
      </c>
      <c r="I95">
        <v>2</v>
      </c>
      <c r="J95">
        <v>10</v>
      </c>
      <c r="K95">
        <v>0</v>
      </c>
      <c r="L95">
        <v>15</v>
      </c>
      <c r="M95">
        <v>5</v>
      </c>
      <c r="N95">
        <v>580</v>
      </c>
      <c r="O95">
        <v>24</v>
      </c>
      <c r="P95">
        <v>23</v>
      </c>
      <c r="Q95">
        <v>8</v>
      </c>
      <c r="R95">
        <v>1</v>
      </c>
      <c r="S95">
        <v>4</v>
      </c>
      <c r="T95">
        <v>4</v>
      </c>
      <c r="U95">
        <v>8</v>
      </c>
      <c r="V95">
        <v>4</v>
      </c>
      <c r="W95" t="s">
        <v>1418</v>
      </c>
      <c r="X95">
        <v>8</v>
      </c>
      <c r="Y95">
        <v>8</v>
      </c>
      <c r="Z95" s="112">
        <f>(U95/10.9375)+(P95/9.2105)+(G95/3.8889)-(R95/12.5)</f>
        <v>4.305718114315545</v>
      </c>
    </row>
    <row r="96" spans="1:26" ht="12.75">
      <c r="A96" t="s">
        <v>1439</v>
      </c>
      <c r="B96" s="6">
        <v>0</v>
      </c>
      <c r="C96" s="105">
        <f>(U96/10.9375)+(P96/9.2105)+(G96/3.8889)-(R96/12.5)</f>
        <v>4.305718114315545</v>
      </c>
      <c r="D96">
        <v>99</v>
      </c>
      <c r="E96">
        <v>160</v>
      </c>
      <c r="F96">
        <v>40</v>
      </c>
      <c r="G96">
        <v>4.5</v>
      </c>
      <c r="H96">
        <v>7</v>
      </c>
      <c r="I96">
        <v>2</v>
      </c>
      <c r="J96">
        <v>10</v>
      </c>
      <c r="K96">
        <v>0</v>
      </c>
      <c r="L96">
        <v>15</v>
      </c>
      <c r="M96">
        <v>5</v>
      </c>
      <c r="N96">
        <v>580</v>
      </c>
      <c r="O96">
        <v>24</v>
      </c>
      <c r="P96">
        <v>23</v>
      </c>
      <c r="Q96">
        <v>8</v>
      </c>
      <c r="R96">
        <v>1</v>
      </c>
      <c r="S96">
        <v>4</v>
      </c>
      <c r="T96">
        <v>5</v>
      </c>
      <c r="U96">
        <v>8</v>
      </c>
      <c r="V96">
        <v>8</v>
      </c>
      <c r="W96" t="s">
        <v>1418</v>
      </c>
      <c r="X96">
        <v>8</v>
      </c>
      <c r="Y96">
        <v>8</v>
      </c>
      <c r="Z96" s="112">
        <f>(U96/10.9375)+(P96/9.2105)+(G96/3.8889)-(R96/12.5)</f>
        <v>4.305718114315545</v>
      </c>
    </row>
    <row r="97" spans="1:26" ht="12.75">
      <c r="A97" t="s">
        <v>1440</v>
      </c>
      <c r="B97" s="6">
        <v>0</v>
      </c>
      <c r="C97" s="105">
        <f>(U97/10.9375)+(P97/9.2105)+(G97/3.8889)-(R97/12.5)</f>
        <v>3.9942899102328635</v>
      </c>
      <c r="D97">
        <v>104</v>
      </c>
      <c r="E97">
        <v>150</v>
      </c>
      <c r="F97">
        <v>35</v>
      </c>
      <c r="G97">
        <v>4</v>
      </c>
      <c r="H97">
        <v>6</v>
      </c>
      <c r="I97">
        <v>1.5</v>
      </c>
      <c r="J97">
        <v>8</v>
      </c>
      <c r="K97">
        <v>0</v>
      </c>
      <c r="L97">
        <v>10</v>
      </c>
      <c r="M97">
        <v>3</v>
      </c>
      <c r="N97">
        <v>420</v>
      </c>
      <c r="O97">
        <v>18</v>
      </c>
      <c r="P97">
        <v>23</v>
      </c>
      <c r="Q97">
        <v>8</v>
      </c>
      <c r="R97">
        <v>1</v>
      </c>
      <c r="S97">
        <v>4</v>
      </c>
      <c r="T97">
        <v>4</v>
      </c>
      <c r="U97">
        <v>6</v>
      </c>
      <c r="V97">
        <v>8</v>
      </c>
      <c r="W97" t="s">
        <v>1418</v>
      </c>
      <c r="X97">
        <v>8</v>
      </c>
      <c r="Y97">
        <v>8</v>
      </c>
      <c r="Z97" s="112">
        <f>(U97/10.9375)+(P97/9.2105)+(G97/3.8889)-(R97/12.5)</f>
        <v>3.9942899102328635</v>
      </c>
    </row>
    <row r="98" spans="1:26" ht="12.75">
      <c r="A98" t="s">
        <v>1441</v>
      </c>
      <c r="B98" s="6">
        <v>0</v>
      </c>
      <c r="C98" s="105">
        <f>(U98/10.9375)+(P98/9.2105)+(G98/3.8889)-(R98/12.5)</f>
        <v>3.8857181714564666</v>
      </c>
      <c r="D98">
        <v>102</v>
      </c>
      <c r="E98">
        <v>150</v>
      </c>
      <c r="F98">
        <v>35</v>
      </c>
      <c r="G98">
        <v>4</v>
      </c>
      <c r="H98">
        <v>6</v>
      </c>
      <c r="I98">
        <v>1.5</v>
      </c>
      <c r="J98">
        <v>8</v>
      </c>
      <c r="K98">
        <v>0</v>
      </c>
      <c r="L98">
        <v>10</v>
      </c>
      <c r="M98">
        <v>3</v>
      </c>
      <c r="N98">
        <v>630</v>
      </c>
      <c r="O98">
        <v>26</v>
      </c>
      <c r="P98">
        <v>22</v>
      </c>
      <c r="Q98">
        <v>7</v>
      </c>
      <c r="R98">
        <v>1</v>
      </c>
      <c r="S98">
        <v>4</v>
      </c>
      <c r="T98">
        <v>4</v>
      </c>
      <c r="U98">
        <v>6</v>
      </c>
      <c r="V98">
        <v>8</v>
      </c>
      <c r="W98" t="s">
        <v>1418</v>
      </c>
      <c r="X98">
        <v>8</v>
      </c>
      <c r="Y98">
        <v>8</v>
      </c>
      <c r="Z98" s="112">
        <f>(U98/10.9375)+(P98/9.2105)+(G98/3.8889)-(R98/12.5)</f>
        <v>3.8857181714564666</v>
      </c>
    </row>
    <row r="99" spans="1:26" s="158" customFormat="1" ht="12.75">
      <c r="A99" s="157" t="s">
        <v>1426</v>
      </c>
      <c r="B99" s="158">
        <f>SUM(B93:B98)</f>
        <v>0</v>
      </c>
      <c r="C99" s="105">
        <f>(U99/10.9375)+(P99/9.2105)+(G99/3.8889)-(R99/12.5)</f>
        <v>0</v>
      </c>
      <c r="D99" s="158">
        <f>((D93*$B$93)+(D94*$B$94)+(D95*$B$95)+(D96*$B$96)+(D97*$B$97)+(D98*$B$98))</f>
        <v>0</v>
      </c>
      <c r="E99" s="158">
        <f>((E93*$B$93)+(E94*$B$94)+(E95*$B$95)+(E96*$B$96)+(E97*$B$97)+(E98*$B$98))</f>
        <v>0</v>
      </c>
      <c r="F99" s="158">
        <f>((F93*$B$93)+(F94*$B$94)+(F95*$B$95)+(F96*$B$96)+(F97*$B$97)+(F98*$B$98))</f>
        <v>0</v>
      </c>
      <c r="G99" s="158">
        <f>((G93*$B$93)+(G94*$B$94)+(G95*$B$95)+(G96*$B$96)+(G97*$B$97)+(G98*$B$98))</f>
        <v>0</v>
      </c>
      <c r="H99" s="158">
        <f>((H93*$B$93)+(H94*$B$94)+(H95*$B$95)+(H96*$B$96)+(H97*$B$97)+(H98*$B$98))</f>
        <v>0</v>
      </c>
      <c r="I99" s="158">
        <f>((I93*$B$93)+(I94*$B$94)+(I95*$B$95)+(I96*$B$96)+(I97*$B$97)+(I98*$B$98))</f>
        <v>0</v>
      </c>
      <c r="J99" s="158">
        <f>((J93*$B$93)+(J94*$B$94)+(J95*$B$95)+(J96*$B$96)+(J97*$B$97)+(J98*$B$98))</f>
        <v>0</v>
      </c>
      <c r="K99" s="158">
        <f>((K93*$B$93)+(K94*$B$94)+(K95*$B$95)+(K96*$B$96)+(K97*$B$97)+(K98*$B$98))</f>
        <v>0</v>
      </c>
      <c r="L99" s="158">
        <f>((L93*$B$93)+(L94*$B$94)+(L95*$B$95)+(L96*$B$96)+(L97*$B$97)+(L98*$B$98))</f>
        <v>0</v>
      </c>
      <c r="M99" s="158">
        <f>((M93*$B$93)+(M94*$B$94)+(M95*$B$95)+(M96*$B$96)+(M97*$B$97)+(M98*$B$98))</f>
        <v>0</v>
      </c>
      <c r="N99" s="158">
        <f>((N93*$B$93)+(N94*$B$94)+(N95*$B$95)+(N96*$B$96)+(N97*$B$97)+(N98*$B$98))</f>
        <v>0</v>
      </c>
      <c r="O99" s="158">
        <f>((O93*$B$93)+(O94*$B$94)+(O95*$B$95)+(O96*$B$96)+(O97*$B$97)+(O98*$B$98))</f>
        <v>0</v>
      </c>
      <c r="P99" s="158">
        <f>((P93*$B$93)+(P94*$B$94)+(P95*$B$95)+(P96*$B$96)+(P97*$B$97)+(P98*$B$98))</f>
        <v>0</v>
      </c>
      <c r="Q99" s="158">
        <f>((Q93*$B$93)+(Q94*$B$94)+(Q95*$B$95)+(Q96*$B$96)+(Q97*$B$97)+(Q98*$B$98))</f>
        <v>0</v>
      </c>
      <c r="R99" s="158">
        <f>((R93*$B$93)+(R94*$B$94)+(R95*$B$95)+(R96*$B$96)+(R97*$B$97)+(R98*$B$98))</f>
        <v>0</v>
      </c>
      <c r="S99" s="158">
        <f>((S93*$B$93)+(S94*$B$94)+(S95*$B$95)+(S96*$B$96)+(S97*$B$97)+(S98*$B$98))</f>
        <v>0</v>
      </c>
      <c r="T99" s="158">
        <f>((T93*$B$93)+(T94*$B$94)+(T95*$B$95)+(T96*$B$96)+(T97*$B$97)+(T98*$B$98))</f>
        <v>0</v>
      </c>
      <c r="U99" s="158">
        <f>((U93*$B$93)+(U94*$B$94)+(U95*$B$95)+(U96*$B$96)+(U97*$B$97)+(U98*$B$98))</f>
        <v>0</v>
      </c>
      <c r="V99" s="158">
        <f>((V93*$B$93)+(V94*$B$94)+(V95*$B$95)+(V96*$B$96)+(V97*$B$97)+(V98*$B$98))</f>
        <v>0</v>
      </c>
      <c r="W99" s="158" t="e">
        <f>((W93*$B$93)+(W94*$B$94)+(W95*$B$95)+(W96*$B$96)+(W97*$B$97)+(W98*$B$98))</f>
        <v>#VALUE!</v>
      </c>
      <c r="X99" s="158">
        <f>((X93*$B$93)+(X94*$B$94)+(X95*$B$95)+(X96*$B$96)+(X97*$B$97)+(X98*$B$98))</f>
        <v>0</v>
      </c>
      <c r="Y99" s="158">
        <f>((Y93*$B$93)+(Y94*$B$94)+(Y95*$B$95)+(Y96*$B$96)+(Y97*$B$97)+(Y98*$B$98))</f>
        <v>0</v>
      </c>
      <c r="Z99" s="112">
        <f>(U99/10.9375)+(P99/9.2105)+(G99/3.8889)-(R99/12.5)</f>
        <v>0</v>
      </c>
    </row>
    <row r="100" spans="1:26" ht="12.75">
      <c r="A100" s="116" t="s">
        <v>1442</v>
      </c>
      <c r="B100" s="99"/>
      <c r="C100" s="105"/>
      <c r="Z100" s="112">
        <f>(U100/10.9375)+(P100/9.2105)+(G100/3.8889)-(R100/12.5)</f>
        <v>0</v>
      </c>
    </row>
    <row r="101" spans="1:26" ht="12.75">
      <c r="A101" t="s">
        <v>1436</v>
      </c>
      <c r="B101" s="6">
        <v>0</v>
      </c>
      <c r="C101" s="105">
        <f>(U101/10.9375)+(P101/9.2105)+(G101/3.8889)-(R101/12.5)</f>
        <v>6.045719804122589</v>
      </c>
      <c r="D101">
        <v>143</v>
      </c>
      <c r="E101">
        <v>230</v>
      </c>
      <c r="F101">
        <v>60</v>
      </c>
      <c r="G101">
        <v>6</v>
      </c>
      <c r="H101">
        <v>9</v>
      </c>
      <c r="I101">
        <v>2.5</v>
      </c>
      <c r="J101">
        <v>13</v>
      </c>
      <c r="K101">
        <v>0</v>
      </c>
      <c r="L101">
        <v>25</v>
      </c>
      <c r="M101">
        <v>8</v>
      </c>
      <c r="N101">
        <v>730</v>
      </c>
      <c r="O101">
        <v>30</v>
      </c>
      <c r="P101">
        <v>32</v>
      </c>
      <c r="Q101">
        <v>11</v>
      </c>
      <c r="R101">
        <v>2</v>
      </c>
      <c r="S101">
        <v>8</v>
      </c>
      <c r="T101">
        <v>5</v>
      </c>
      <c r="U101">
        <v>13</v>
      </c>
      <c r="V101">
        <v>8</v>
      </c>
      <c r="W101" t="s">
        <v>1418</v>
      </c>
      <c r="X101">
        <v>10</v>
      </c>
      <c r="Y101">
        <v>10</v>
      </c>
      <c r="Z101" s="112">
        <f>(U101/10.9375)+(P101/9.2105)+(G101/3.8889)-(R101/12.5)</f>
        <v>6.045719804122589</v>
      </c>
    </row>
    <row r="102" spans="1:26" ht="12.75">
      <c r="A102" t="s">
        <v>1437</v>
      </c>
      <c r="B102" s="6">
        <v>0</v>
      </c>
      <c r="C102" s="105">
        <f>(U102/10.9375)+(P102/9.2105)+(G102/3.8889)-(R102/12.5)</f>
        <v>5.828576326569796</v>
      </c>
      <c r="D102">
        <v>141</v>
      </c>
      <c r="E102">
        <v>230</v>
      </c>
      <c r="F102">
        <v>60</v>
      </c>
      <c r="G102">
        <v>6</v>
      </c>
      <c r="H102">
        <v>9</v>
      </c>
      <c r="I102">
        <v>2.5</v>
      </c>
      <c r="J102">
        <v>13</v>
      </c>
      <c r="K102">
        <v>0</v>
      </c>
      <c r="L102">
        <v>25</v>
      </c>
      <c r="M102">
        <v>8</v>
      </c>
      <c r="N102">
        <v>1010</v>
      </c>
      <c r="O102">
        <v>42</v>
      </c>
      <c r="P102">
        <v>30</v>
      </c>
      <c r="Q102">
        <v>10</v>
      </c>
      <c r="R102">
        <v>2</v>
      </c>
      <c r="S102">
        <v>8</v>
      </c>
      <c r="T102">
        <v>4</v>
      </c>
      <c r="U102">
        <v>13</v>
      </c>
      <c r="V102">
        <v>8</v>
      </c>
      <c r="W102" t="s">
        <v>1418</v>
      </c>
      <c r="X102">
        <v>10</v>
      </c>
      <c r="Y102">
        <v>10</v>
      </c>
      <c r="Z102" s="112">
        <f>(U102/10.9375)+(P102/9.2105)+(G102/3.8889)-(R102/12.5)</f>
        <v>5.828576326569796</v>
      </c>
    </row>
    <row r="103" spans="1:26" ht="12.75">
      <c r="A103" t="s">
        <v>1438</v>
      </c>
      <c r="B103" s="6">
        <v>0</v>
      </c>
      <c r="C103" s="105">
        <f>(U103/10.9375)+(P103/9.2105)+(G103/3.8889)-(R103/12.5)</f>
        <v>6.011433044940128</v>
      </c>
      <c r="D103">
        <v>138</v>
      </c>
      <c r="E103">
        <v>230</v>
      </c>
      <c r="F103">
        <v>60</v>
      </c>
      <c r="G103">
        <v>7</v>
      </c>
      <c r="H103">
        <v>11</v>
      </c>
      <c r="I103">
        <v>2.5</v>
      </c>
      <c r="J103">
        <v>13</v>
      </c>
      <c r="K103">
        <v>0</v>
      </c>
      <c r="L103">
        <v>20</v>
      </c>
      <c r="M103">
        <v>7</v>
      </c>
      <c r="N103">
        <v>820</v>
      </c>
      <c r="O103">
        <v>34</v>
      </c>
      <c r="P103">
        <v>31</v>
      </c>
      <c r="Q103">
        <v>10</v>
      </c>
      <c r="R103">
        <v>2</v>
      </c>
      <c r="S103">
        <v>8</v>
      </c>
      <c r="T103">
        <v>5</v>
      </c>
      <c r="U103">
        <v>11</v>
      </c>
      <c r="V103">
        <v>6</v>
      </c>
      <c r="W103" t="s">
        <v>1418</v>
      </c>
      <c r="X103">
        <v>10</v>
      </c>
      <c r="Y103">
        <v>10</v>
      </c>
      <c r="Z103" s="112">
        <f>(U103/10.9375)+(P103/9.2105)+(G103/3.8889)-(R103/12.5)</f>
        <v>6.011433044940128</v>
      </c>
    </row>
    <row r="104" spans="1:26" ht="12.75">
      <c r="A104" t="s">
        <v>1439</v>
      </c>
      <c r="B104" s="6">
        <v>0</v>
      </c>
      <c r="C104" s="105">
        <f>(U104/10.9375)+(P104/9.2105)+(G104/3.8889)-(R104/12.5)</f>
        <v>5.942862661265447</v>
      </c>
      <c r="D104">
        <v>138</v>
      </c>
      <c r="E104">
        <v>230</v>
      </c>
      <c r="F104">
        <v>60</v>
      </c>
      <c r="G104">
        <v>6</v>
      </c>
      <c r="H104">
        <v>9</v>
      </c>
      <c r="I104">
        <v>2.5</v>
      </c>
      <c r="J104">
        <v>13</v>
      </c>
      <c r="K104">
        <v>0</v>
      </c>
      <c r="L104">
        <v>20</v>
      </c>
      <c r="M104">
        <v>7</v>
      </c>
      <c r="N104">
        <v>830</v>
      </c>
      <c r="O104">
        <v>35</v>
      </c>
      <c r="P104">
        <v>32</v>
      </c>
      <c r="Q104">
        <v>11</v>
      </c>
      <c r="R104">
        <v>1</v>
      </c>
      <c r="S104">
        <v>4</v>
      </c>
      <c r="T104">
        <v>6</v>
      </c>
      <c r="U104">
        <v>11</v>
      </c>
      <c r="V104">
        <v>10</v>
      </c>
      <c r="W104" t="s">
        <v>1418</v>
      </c>
      <c r="X104">
        <v>10</v>
      </c>
      <c r="Y104">
        <v>10</v>
      </c>
      <c r="Z104" s="112">
        <f>(U104/10.9375)+(P104/9.2105)+(G104/3.8889)-(R104/12.5)</f>
        <v>5.942862661265447</v>
      </c>
    </row>
    <row r="105" spans="1:26" ht="12.75">
      <c r="A105" t="s">
        <v>1440</v>
      </c>
      <c r="B105" s="6">
        <v>0</v>
      </c>
      <c r="C105" s="105">
        <f>(U105/10.9375)+(P105/9.2105)+(G105/3.8889)-(R105/12.5)</f>
        <v>5.588576946979732</v>
      </c>
      <c r="D105">
        <v>144</v>
      </c>
      <c r="E105">
        <v>210</v>
      </c>
      <c r="F105">
        <v>50</v>
      </c>
      <c r="G105">
        <v>6</v>
      </c>
      <c r="H105">
        <v>9</v>
      </c>
      <c r="I105">
        <v>2.5</v>
      </c>
      <c r="J105">
        <v>13</v>
      </c>
      <c r="K105">
        <v>0</v>
      </c>
      <c r="L105">
        <v>10</v>
      </c>
      <c r="M105">
        <v>3</v>
      </c>
      <c r="N105">
        <v>580</v>
      </c>
      <c r="O105">
        <v>24</v>
      </c>
      <c r="P105">
        <v>32</v>
      </c>
      <c r="Q105">
        <v>11</v>
      </c>
      <c r="R105">
        <v>2</v>
      </c>
      <c r="S105">
        <v>8</v>
      </c>
      <c r="T105">
        <v>6</v>
      </c>
      <c r="U105">
        <v>8</v>
      </c>
      <c r="V105">
        <v>10</v>
      </c>
      <c r="W105" t="s">
        <v>1418</v>
      </c>
      <c r="X105">
        <v>10</v>
      </c>
      <c r="Y105">
        <v>10</v>
      </c>
      <c r="Z105" s="112">
        <f>(U105/10.9375)+(P105/9.2105)+(G105/3.8889)-(R105/12.5)</f>
        <v>5.588576946979732</v>
      </c>
    </row>
    <row r="106" spans="1:26" ht="12.75">
      <c r="A106" t="s">
        <v>1441</v>
      </c>
      <c r="B106" s="6">
        <v>0</v>
      </c>
      <c r="C106" s="105">
        <f>(U106/10.9375)+(P106/9.2105)+(G106/3.8889)-(R106/12.5)</f>
        <v>5.5714337796319064</v>
      </c>
      <c r="D106">
        <v>141</v>
      </c>
      <c r="E106">
        <v>210</v>
      </c>
      <c r="F106">
        <v>50</v>
      </c>
      <c r="G106">
        <v>6</v>
      </c>
      <c r="H106">
        <v>9</v>
      </c>
      <c r="I106">
        <v>2.5</v>
      </c>
      <c r="J106">
        <v>13</v>
      </c>
      <c r="K106">
        <v>0</v>
      </c>
      <c r="L106">
        <v>10</v>
      </c>
      <c r="M106">
        <v>3</v>
      </c>
      <c r="N106">
        <v>870</v>
      </c>
      <c r="O106">
        <v>36</v>
      </c>
      <c r="P106">
        <v>31</v>
      </c>
      <c r="Q106">
        <v>10</v>
      </c>
      <c r="R106">
        <v>2</v>
      </c>
      <c r="S106">
        <v>8</v>
      </c>
      <c r="T106">
        <v>5</v>
      </c>
      <c r="U106">
        <v>9</v>
      </c>
      <c r="V106">
        <v>10</v>
      </c>
      <c r="W106" t="s">
        <v>1418</v>
      </c>
      <c r="X106">
        <v>10</v>
      </c>
      <c r="Y106">
        <v>10</v>
      </c>
      <c r="Z106" s="112">
        <f>(U106/10.9375)+(P106/9.2105)+(G106/3.8889)-(R106/12.5)</f>
        <v>5.5714337796319064</v>
      </c>
    </row>
    <row r="107" spans="1:26" s="158" customFormat="1" ht="12.75">
      <c r="A107" s="157" t="s">
        <v>1426</v>
      </c>
      <c r="B107" s="158">
        <f>SUM(B101:B106)</f>
        <v>0</v>
      </c>
      <c r="C107" s="105">
        <f>(U107/10.9375)+(P107/9.2105)+(G107/3.8889)-(R107/12.5)</f>
        <v>0</v>
      </c>
      <c r="D107" s="158">
        <f>((D101*$B$101)+(D102*$B$102)+(D103*$B$103)+(D104*$B$104)+(D105*$B$105)+(D106*$B$106))</f>
        <v>0</v>
      </c>
      <c r="E107" s="158">
        <f>((E101*$B$101)+(E102*$B$102)+(E103*$B$103)+(E104*$B$104)+(E105*$B$105)+(E106*$B$106))</f>
        <v>0</v>
      </c>
      <c r="F107" s="158">
        <f>((F101*$B$101)+(F102*$B$102)+(F103*$B$103)+(F104*$B$104)+(F105*$B$105)+(F106*$B$106))</f>
        <v>0</v>
      </c>
      <c r="G107" s="158">
        <f>((G101*$B$101)+(G102*$B$102)+(G103*$B$103)+(G104*$B$104)+(G105*$B$105)+(G106*$B$106))</f>
        <v>0</v>
      </c>
      <c r="H107" s="158">
        <f>((H101*$B$101)+(H102*$B$102)+(H103*$B$103)+(H104*$B$104)+(H105*$B$105)+(H106*$B$106))</f>
        <v>0</v>
      </c>
      <c r="I107" s="158">
        <f>((I101*$B$101)+(I102*$B$102)+(I103*$B$103)+(I104*$B$104)+(I105*$B$105)+(I106*$B$106))</f>
        <v>0</v>
      </c>
      <c r="J107" s="158">
        <f>((J101*$B$101)+(J102*$B$102)+(J103*$B$103)+(J104*$B$104)+(J105*$B$105)+(J106*$B$106))</f>
        <v>0</v>
      </c>
      <c r="K107" s="158">
        <f>((K101*$B$101)+(K102*$B$102)+(K103*$B$103)+(K104*$B$104)+(K105*$B$105)+(K106*$B$106))</f>
        <v>0</v>
      </c>
      <c r="L107" s="158">
        <f>((L101*$B$101)+(L102*$B$102)+(L103*$B$103)+(L104*$B$104)+(L105*$B$105)+(L106*$B$106))</f>
        <v>0</v>
      </c>
      <c r="M107" s="158">
        <f>((M101*$B$101)+(M102*$B$102)+(M103*$B$103)+(M104*$B$104)+(M105*$B$105)+(M106*$B$106))</f>
        <v>0</v>
      </c>
      <c r="N107" s="158">
        <f>((N101*$B$101)+(N102*$B$102)+(N103*$B$103)+(N104*$B$104)+(N105*$B$105)+(N106*$B$106))</f>
        <v>0</v>
      </c>
      <c r="O107" s="158">
        <f>((O101*$B$101)+(O102*$B$102)+(O103*$B$103)+(O104*$B$104)+(O105*$B$105)+(O106*$B$106))</f>
        <v>0</v>
      </c>
      <c r="P107" s="158">
        <f>((P101*$B$101)+(P102*$B$102)+(P103*$B$103)+(P104*$B$104)+(P105*$B$105)+(P106*$B$106))</f>
        <v>0</v>
      </c>
      <c r="Q107" s="158">
        <f>((Q101*$B$101)+(Q102*$B$102)+(Q103*$B$103)+(Q104*$B$104)+(Q105*$B$105)+(Q106*$B$106))</f>
        <v>0</v>
      </c>
      <c r="R107" s="158">
        <f>((R101*$B$101)+(R102*$B$102)+(R103*$B$103)+(R104*$B$104)+(R105*$B$105)+(R106*$B$106))</f>
        <v>0</v>
      </c>
      <c r="S107" s="158">
        <f>((S101*$B$101)+(S102*$B$102)+(S103*$B$103)+(S104*$B$104)+(S105*$B$105)+(S106*$B$106))</f>
        <v>0</v>
      </c>
      <c r="T107" s="158">
        <f>((T101*$B$101)+(T102*$B$102)+(T103*$B$103)+(T104*$B$104)+(T105*$B$105)+(T106*$B$106))</f>
        <v>0</v>
      </c>
      <c r="U107" s="158">
        <f>((U101*$B$101)+(U102*$B$102)+(U103*$B$103)+(U104*$B$104)+(U105*$B$105)+(U106*$B$106))</f>
        <v>0</v>
      </c>
      <c r="V107" s="158">
        <f>((V101*$B$101)+(V102*$B$102)+(V103*$B$103)+(V104*$B$104)+(V105*$B$105)+(V106*$B$106))</f>
        <v>0</v>
      </c>
      <c r="W107" s="158" t="e">
        <f>((W101*$B$101)+(W102*$B$102)+(W103*$B$103)+(W104*$B$104)+(W105*$B$105)+(W106*$B$106))</f>
        <v>#VALUE!</v>
      </c>
      <c r="X107" s="158">
        <f>((X101*$B$101)+(X102*$B$102)+(X103*$B$103)+(X104*$B$104)+(X105*$B$105)+(X106*$B$106))</f>
        <v>0</v>
      </c>
      <c r="Y107" s="158">
        <f>((Y101*$B$101)+(Y102*$B$102)+(Y103*$B$103)+(Y104*$B$104)+(Y105*$B$105)+(Y106*$B$106))</f>
        <v>0</v>
      </c>
      <c r="Z107" s="112">
        <f>(U107/10.9375)+(P107/9.2105)+(G107/3.8889)-(R107/12.5)</f>
        <v>0</v>
      </c>
    </row>
    <row r="108" spans="1:26" ht="12.75">
      <c r="A108" s="116" t="s">
        <v>292</v>
      </c>
      <c r="B108" s="99"/>
      <c r="C108" s="105"/>
      <c r="Z108" s="112">
        <f>(U108/10.9375)+(P108/9.2105)+(G108/3.8889)-(R108/12.5)</f>
        <v>0</v>
      </c>
    </row>
    <row r="109" spans="1:26" ht="12.75">
      <c r="A109" t="s">
        <v>1443</v>
      </c>
      <c r="B109" s="6">
        <v>0</v>
      </c>
      <c r="C109" s="105">
        <f>(U109/10.9375)+(P109/9.2105)+(G109/3.8889)-(R109/12.5)</f>
        <v>2.9142808816482333</v>
      </c>
      <c r="D109">
        <v>62</v>
      </c>
      <c r="E109">
        <v>120</v>
      </c>
      <c r="F109">
        <v>70</v>
      </c>
      <c r="G109">
        <v>7</v>
      </c>
      <c r="H109">
        <v>11</v>
      </c>
      <c r="I109">
        <v>2</v>
      </c>
      <c r="J109">
        <v>10</v>
      </c>
      <c r="K109">
        <v>0</v>
      </c>
      <c r="L109">
        <v>65</v>
      </c>
      <c r="M109">
        <v>22</v>
      </c>
      <c r="N109">
        <v>500</v>
      </c>
      <c r="O109">
        <v>21</v>
      </c>
      <c r="P109">
        <v>1</v>
      </c>
      <c r="Q109">
        <v>0</v>
      </c>
      <c r="R109">
        <v>0</v>
      </c>
      <c r="S109">
        <v>0</v>
      </c>
      <c r="T109">
        <v>0</v>
      </c>
      <c r="U109">
        <v>11</v>
      </c>
      <c r="V109">
        <v>6</v>
      </c>
      <c r="W109">
        <v>0</v>
      </c>
      <c r="X109">
        <v>2</v>
      </c>
      <c r="Y109">
        <v>4</v>
      </c>
      <c r="Z109" s="112">
        <f>(U109/10.9375)+(P109/9.2105)+(G109/3.8889)-(R109/12.5)</f>
        <v>2.9142808816482333</v>
      </c>
    </row>
    <row r="110" spans="1:26" ht="12.75">
      <c r="A110" t="s">
        <v>1444</v>
      </c>
      <c r="B110" s="6">
        <v>0</v>
      </c>
      <c r="C110" s="105">
        <f>(U110/10.9375)+(P110/9.2105)+(G110/3.8889)-(R110/12.5)</f>
        <v>3.0228526204246298</v>
      </c>
      <c r="D110">
        <v>58</v>
      </c>
      <c r="E110">
        <v>110</v>
      </c>
      <c r="F110">
        <v>60</v>
      </c>
      <c r="G110">
        <v>7</v>
      </c>
      <c r="H110">
        <v>11</v>
      </c>
      <c r="I110">
        <v>2</v>
      </c>
      <c r="J110">
        <v>10</v>
      </c>
      <c r="K110">
        <v>0</v>
      </c>
      <c r="L110">
        <v>65</v>
      </c>
      <c r="M110">
        <v>22</v>
      </c>
      <c r="N110">
        <v>390</v>
      </c>
      <c r="O110">
        <v>16</v>
      </c>
      <c r="P110">
        <v>2</v>
      </c>
      <c r="Q110">
        <v>1</v>
      </c>
      <c r="R110">
        <v>0</v>
      </c>
      <c r="S110">
        <v>0</v>
      </c>
      <c r="T110">
        <v>0</v>
      </c>
      <c r="U110">
        <v>11</v>
      </c>
      <c r="V110">
        <v>4</v>
      </c>
      <c r="W110">
        <v>0</v>
      </c>
      <c r="X110">
        <v>2</v>
      </c>
      <c r="Y110">
        <v>6</v>
      </c>
      <c r="Z110" s="112">
        <f>(U110/10.9375)+(P110/9.2105)+(G110/3.8889)-(R110/12.5)</f>
        <v>3.0228526204246298</v>
      </c>
    </row>
    <row r="111" spans="1:26" ht="12.75">
      <c r="A111" t="s">
        <v>1445</v>
      </c>
      <c r="B111" s="6">
        <v>0</v>
      </c>
      <c r="C111" s="105">
        <f>(U111/10.9375)+(P111/9.2105)+(G111/3.8889)-(R111/12.5)</f>
        <v>6.331412604132571</v>
      </c>
      <c r="D111">
        <v>43</v>
      </c>
      <c r="E111">
        <v>220</v>
      </c>
      <c r="F111">
        <v>210</v>
      </c>
      <c r="G111">
        <v>23</v>
      </c>
      <c r="H111">
        <v>35</v>
      </c>
      <c r="I111">
        <v>4</v>
      </c>
      <c r="J111">
        <v>20</v>
      </c>
      <c r="K111">
        <v>0</v>
      </c>
      <c r="L111">
        <v>25</v>
      </c>
      <c r="M111">
        <v>8</v>
      </c>
      <c r="N111">
        <v>400</v>
      </c>
      <c r="O111">
        <v>17</v>
      </c>
      <c r="P111">
        <v>3</v>
      </c>
      <c r="Q111">
        <v>1</v>
      </c>
      <c r="R111">
        <v>0</v>
      </c>
      <c r="S111">
        <v>0</v>
      </c>
      <c r="T111">
        <v>2</v>
      </c>
      <c r="U111">
        <v>1</v>
      </c>
      <c r="V111">
        <v>0</v>
      </c>
      <c r="W111">
        <v>0</v>
      </c>
      <c r="X111">
        <v>2</v>
      </c>
      <c r="Y111">
        <v>2</v>
      </c>
      <c r="Z111" s="112">
        <f>(U111/10.9375)+(P111/9.2105)+(G111/3.8889)-(R111/12.5)</f>
        <v>6.331412604132571</v>
      </c>
    </row>
    <row r="112" spans="1:26" ht="12.75">
      <c r="A112" t="s">
        <v>1446</v>
      </c>
      <c r="B112" s="6">
        <v>0</v>
      </c>
      <c r="C112" s="105">
        <f>(U112/10.9375)+(P112/9.2105)+(G112/3.8889)-(R112/12.5)</f>
        <v>6.331412604132571</v>
      </c>
      <c r="D112">
        <v>43</v>
      </c>
      <c r="E112">
        <v>220</v>
      </c>
      <c r="F112">
        <v>200</v>
      </c>
      <c r="G112">
        <v>23</v>
      </c>
      <c r="H112">
        <v>35</v>
      </c>
      <c r="I112">
        <v>4</v>
      </c>
      <c r="J112">
        <v>20</v>
      </c>
      <c r="K112">
        <v>0</v>
      </c>
      <c r="L112">
        <v>15</v>
      </c>
      <c r="M112">
        <v>5</v>
      </c>
      <c r="N112">
        <v>400</v>
      </c>
      <c r="O112">
        <v>17</v>
      </c>
      <c r="P112">
        <v>3</v>
      </c>
      <c r="Q112">
        <v>1</v>
      </c>
      <c r="R112">
        <v>0</v>
      </c>
      <c r="S112">
        <v>0</v>
      </c>
      <c r="T112">
        <v>2</v>
      </c>
      <c r="U112">
        <v>1</v>
      </c>
      <c r="V112">
        <v>0</v>
      </c>
      <c r="W112">
        <v>0</v>
      </c>
      <c r="X112">
        <v>2</v>
      </c>
      <c r="Y112">
        <v>2</v>
      </c>
      <c r="Z112" s="112">
        <f>(U112/10.9375)+(P112/9.2105)+(G112/3.8889)-(R112/12.5)</f>
        <v>6.331412604132571</v>
      </c>
    </row>
    <row r="113" spans="1:26" ht="12.75">
      <c r="A113" t="s">
        <v>1447</v>
      </c>
      <c r="B113" s="6">
        <v>0</v>
      </c>
      <c r="C113" s="105">
        <f>(U113/10.9375)+(P113/9.2105)+(G113/3.8889)-(R113/12.5)</f>
        <v>4.0000017959486875</v>
      </c>
      <c r="D113">
        <v>50</v>
      </c>
      <c r="E113">
        <v>150</v>
      </c>
      <c r="F113">
        <v>60</v>
      </c>
      <c r="G113">
        <v>6</v>
      </c>
      <c r="H113">
        <v>9</v>
      </c>
      <c r="I113">
        <v>1</v>
      </c>
      <c r="J113">
        <v>5</v>
      </c>
      <c r="K113">
        <v>0</v>
      </c>
      <c r="L113">
        <v>0</v>
      </c>
      <c r="M113">
        <v>0</v>
      </c>
      <c r="N113">
        <v>230</v>
      </c>
      <c r="O113">
        <v>10</v>
      </c>
      <c r="P113">
        <v>20</v>
      </c>
      <c r="Q113">
        <v>7</v>
      </c>
      <c r="R113">
        <v>1</v>
      </c>
      <c r="S113">
        <v>4</v>
      </c>
      <c r="T113">
        <v>2</v>
      </c>
      <c r="U113">
        <v>4</v>
      </c>
      <c r="V113">
        <v>0</v>
      </c>
      <c r="W113">
        <v>0</v>
      </c>
      <c r="X113">
        <v>2</v>
      </c>
      <c r="Y113">
        <v>8</v>
      </c>
      <c r="Z113" s="112">
        <f>(U113/10.9375)+(P113/9.2105)+(G113/3.8889)-(R113/12.5)</f>
        <v>4.0000017959486875</v>
      </c>
    </row>
    <row r="114" spans="1:26" ht="12.75">
      <c r="A114" t="s">
        <v>1448</v>
      </c>
      <c r="B114" s="6">
        <v>0</v>
      </c>
      <c r="C114" s="105">
        <f>(U114/10.9375)+(P114/9.2105)+(G114/3.8889)-(R114/12.5)</f>
        <v>5.411427738815114</v>
      </c>
      <c r="D114">
        <v>67</v>
      </c>
      <c r="E114">
        <v>200</v>
      </c>
      <c r="F114">
        <v>90</v>
      </c>
      <c r="G114">
        <v>10</v>
      </c>
      <c r="H114">
        <v>15</v>
      </c>
      <c r="I114">
        <v>3</v>
      </c>
      <c r="J114">
        <v>15</v>
      </c>
      <c r="K114">
        <v>0</v>
      </c>
      <c r="L114">
        <v>15</v>
      </c>
      <c r="M114">
        <v>5</v>
      </c>
      <c r="N114">
        <v>370</v>
      </c>
      <c r="O114">
        <v>15</v>
      </c>
      <c r="P114">
        <v>21</v>
      </c>
      <c r="Q114">
        <v>7</v>
      </c>
      <c r="R114">
        <v>1</v>
      </c>
      <c r="S114">
        <v>4</v>
      </c>
      <c r="T114">
        <v>2</v>
      </c>
      <c r="U114">
        <v>7</v>
      </c>
      <c r="V114">
        <v>4</v>
      </c>
      <c r="W114">
        <v>0</v>
      </c>
      <c r="X114">
        <v>10</v>
      </c>
      <c r="Y114">
        <v>8</v>
      </c>
      <c r="Z114" s="112">
        <f>(U114/10.9375)+(P114/9.2105)+(G114/3.8889)-(R114/12.5)</f>
        <v>5.411427738815114</v>
      </c>
    </row>
    <row r="115" spans="1:26" s="158" customFormat="1" ht="12.75">
      <c r="A115" s="157" t="s">
        <v>1426</v>
      </c>
      <c r="B115" s="158">
        <f>SUM(B109:B114)</f>
        <v>0</v>
      </c>
      <c r="C115" s="105">
        <f>(U115/10.9375)+(P115/9.2105)+(G115/3.8889)-(R115/12.5)</f>
        <v>0</v>
      </c>
      <c r="D115" s="158">
        <f>((D109*$B$109)+(D110*$B$110)+(D111*$B$111)+(D112*$B$112)+(D113*$B$113)+(D114*$B$114))</f>
        <v>0</v>
      </c>
      <c r="E115" s="158">
        <f>((E109*$B$109)+(E110*$B$110)+(E111*$B$111)+(E112*$B$112)+(E113*$B$113)+(E114*$B$114))</f>
        <v>0</v>
      </c>
      <c r="F115" s="158">
        <f>((F109*$B$109)+(F110*$B$110)+(F111*$B$111)+(F112*$B$112)+(F113*$B$113)+(F114*$B$114))</f>
        <v>0</v>
      </c>
      <c r="G115" s="158">
        <f>((G109*$B$109)+(G110*$B$110)+(G111*$B$111)+(G112*$B$112)+(G113*$B$113)+(G114*$B$114))</f>
        <v>0</v>
      </c>
      <c r="H115" s="158">
        <f>((H109*$B$109)+(H110*$B$110)+(H111*$B$111)+(H112*$B$112)+(H113*$B$113)+(H114*$B$114))</f>
        <v>0</v>
      </c>
      <c r="I115" s="158">
        <f>((I109*$B$109)+(I110*$B$110)+(I111*$B$111)+(I112*$B$112)+(I113*$B$113)+(I114*$B$114))</f>
        <v>0</v>
      </c>
      <c r="J115" s="158">
        <f>((J109*$B$109)+(J110*$B$110)+(J111*$B$111)+(J112*$B$112)+(J113*$B$113)+(J114*$B$114))</f>
        <v>0</v>
      </c>
      <c r="K115" s="158">
        <f>((K109*$B$109)+(K110*$B$110)+(K111*$B$111)+(K112*$B$112)+(K113*$B$113)+(K114*$B$114))</f>
        <v>0</v>
      </c>
      <c r="L115" s="158">
        <f>((L109*$B$109)+(L110*$B$110)+(L111*$B$111)+(L112*$B$112)+(L113*$B$113)+(L114*$B$114))</f>
        <v>0</v>
      </c>
      <c r="M115" s="158">
        <f>((M109*$B$109)+(M110*$B$110)+(M111*$B$111)+(M112*$B$112)+(M113*$B$113)+(M114*$B$114))</f>
        <v>0</v>
      </c>
      <c r="N115" s="158">
        <f>((N109*$B$109)+(N110*$B$110)+(N111*$B$111)+(N112*$B$112)+(N113*$B$113)+(N114*$B$114))</f>
        <v>0</v>
      </c>
      <c r="O115" s="158">
        <f>((O109*$B$109)+(O110*$B$110)+(O111*$B$111)+(O112*$B$112)+(O113*$B$113)+(O114*$B$114))</f>
        <v>0</v>
      </c>
      <c r="P115" s="158">
        <f>((P109*$B$109)+(P110*$B$110)+(P111*$B$111)+(P112*$B$112)+(P113*$B$113)+(P114*$B$114))</f>
        <v>0</v>
      </c>
      <c r="Q115" s="158">
        <f>((Q109*$B$109)+(Q110*$B$110)+(Q111*$B$111)+(Q112*$B$112)+(Q113*$B$113)+(Q114*$B$114))</f>
        <v>0</v>
      </c>
      <c r="R115" s="158">
        <f>((R109*$B$109)+(R110*$B$110)+(R111*$B$111)+(R112*$B$112)+(R113*$B$113)+(R114*$B$114))</f>
        <v>0</v>
      </c>
      <c r="S115" s="158">
        <f>((S109*$B$109)+(S110*$B$110)+(S111*$B$111)+(S112*$B$112)+(S113*$B$113)+(S114*$B$114))</f>
        <v>0</v>
      </c>
      <c r="T115" s="158">
        <f>((T109*$B$109)+(T110*$B$110)+(T111*$B$111)+(T112*$B$112)+(T113*$B$113)+(T114*$B$114))</f>
        <v>0</v>
      </c>
      <c r="U115" s="158">
        <f>((U109*$B$109)+(U110*$B$110)+(U111*$B$111)+(U112*$B$112)+(U113*$B$113)+(U114*$B$114))</f>
        <v>0</v>
      </c>
      <c r="V115" s="158">
        <f>((V109*$B$109)+(V110*$B$110)+(V111*$B$111)+(V112*$B$112)+(V113*$B$113)+(V114*$B$114))</f>
        <v>0</v>
      </c>
      <c r="W115" s="158">
        <f>((W109*$B$109)+(W110*$B$110)+(W111*$B$111)+(W112*$B$112)+(W113*$B$113)+(W114*$B$114))</f>
        <v>0</v>
      </c>
      <c r="X115" s="158">
        <f>((X109*$B$109)+(X110*$B$110)+(X111*$B$111)+(X112*$B$112)+(X113*$B$113)+(X114*$B$114))</f>
        <v>0</v>
      </c>
      <c r="Y115" s="158">
        <f>((Y109*$B$109)+(Y110*$B$110)+(Y111*$B$111)+(Y112*$B$112)+(Y113*$B$113)+(Y114*$B$114))</f>
        <v>0</v>
      </c>
      <c r="Z115" s="112">
        <f>(U115/10.9375)+(P115/9.2105)+(G115/3.8889)-(R115/12.5)</f>
        <v>0</v>
      </c>
    </row>
    <row r="116" spans="1:26" ht="12.75">
      <c r="A116" s="116" t="s">
        <v>1449</v>
      </c>
      <c r="B116" s="99"/>
      <c r="C116" s="105"/>
      <c r="Z116" s="112">
        <f>(U116/10.9375)+(P116/9.2105)+(G116/3.8889)-(R116/12.5)</f>
        <v>0</v>
      </c>
    </row>
    <row r="117" spans="1:26" ht="12.75">
      <c r="A117" t="s">
        <v>1450</v>
      </c>
      <c r="B117" s="6">
        <v>0</v>
      </c>
      <c r="C117" s="105">
        <f>(U117/10.9375)+(P117/9.2105)+(G117/3.8889)-(R117/12.5)</f>
        <v>0.9600024816397434</v>
      </c>
      <c r="D117">
        <v>85</v>
      </c>
      <c r="E117">
        <v>40</v>
      </c>
      <c r="F117">
        <v>0</v>
      </c>
      <c r="G117">
        <v>0</v>
      </c>
      <c r="H117">
        <v>0</v>
      </c>
      <c r="I117">
        <v>0</v>
      </c>
      <c r="J117">
        <v>0</v>
      </c>
      <c r="K117">
        <v>0</v>
      </c>
      <c r="L117">
        <v>0</v>
      </c>
      <c r="M117">
        <v>0</v>
      </c>
      <c r="N117">
        <v>270</v>
      </c>
      <c r="O117">
        <v>11</v>
      </c>
      <c r="P117">
        <v>8</v>
      </c>
      <c r="Q117">
        <v>3</v>
      </c>
      <c r="R117">
        <v>0</v>
      </c>
      <c r="S117">
        <v>0</v>
      </c>
      <c r="T117">
        <v>7</v>
      </c>
      <c r="U117">
        <v>1</v>
      </c>
      <c r="V117">
        <v>10</v>
      </c>
      <c r="W117">
        <v>15</v>
      </c>
      <c r="X117">
        <v>2</v>
      </c>
      <c r="Y117">
        <v>2</v>
      </c>
      <c r="Z117" s="112">
        <f>(U117/10.9375)+(P117/9.2105)+(G117/3.8889)-(R117/12.5)</f>
        <v>0.9600024816397434</v>
      </c>
    </row>
    <row r="118" spans="1:26" ht="12.75">
      <c r="A118" t="s">
        <v>1451</v>
      </c>
      <c r="B118" s="6">
        <v>0</v>
      </c>
      <c r="C118" s="105">
        <f>(U118/10.9375)+(P118/9.2105)+(G118/3.8889)-(R118/12.5)</f>
        <v>2.879993273492152</v>
      </c>
      <c r="D118">
        <v>30</v>
      </c>
      <c r="E118">
        <v>100</v>
      </c>
      <c r="F118">
        <v>90</v>
      </c>
      <c r="G118">
        <v>10</v>
      </c>
      <c r="H118">
        <v>15</v>
      </c>
      <c r="I118">
        <v>1.5</v>
      </c>
      <c r="J118">
        <v>8</v>
      </c>
      <c r="K118">
        <v>0</v>
      </c>
      <c r="L118">
        <v>5</v>
      </c>
      <c r="M118">
        <v>2</v>
      </c>
      <c r="N118">
        <v>220</v>
      </c>
      <c r="O118">
        <v>9</v>
      </c>
      <c r="P118">
        <v>2</v>
      </c>
      <c r="Q118">
        <v>1</v>
      </c>
      <c r="R118">
        <v>0</v>
      </c>
      <c r="S118">
        <v>0</v>
      </c>
      <c r="T118">
        <v>1</v>
      </c>
      <c r="U118">
        <v>1</v>
      </c>
      <c r="V118">
        <v>0</v>
      </c>
      <c r="W118">
        <v>0</v>
      </c>
      <c r="X118">
        <v>2</v>
      </c>
      <c r="Y118">
        <v>0</v>
      </c>
      <c r="Z118" s="112">
        <f>(U118/10.9375)+(P118/9.2105)+(G118/3.8889)-(R118/12.5)</f>
        <v>2.879993273492152</v>
      </c>
    </row>
    <row r="119" spans="1:26" ht="12.75">
      <c r="A119" t="s">
        <v>1452</v>
      </c>
      <c r="B119" s="6">
        <v>0</v>
      </c>
      <c r="C119" s="105">
        <f>(U119/10.9375)+(P119/9.2105)+(G119/3.8889)-(R119/12.5)</f>
        <v>3.3714220408438482</v>
      </c>
      <c r="D119">
        <v>30</v>
      </c>
      <c r="E119">
        <v>120</v>
      </c>
      <c r="F119">
        <v>100</v>
      </c>
      <c r="G119">
        <v>11</v>
      </c>
      <c r="H119">
        <v>17</v>
      </c>
      <c r="I119">
        <v>1.5</v>
      </c>
      <c r="J119">
        <v>8</v>
      </c>
      <c r="K119">
        <v>0</v>
      </c>
      <c r="L119">
        <v>10</v>
      </c>
      <c r="M119">
        <v>3</v>
      </c>
      <c r="N119">
        <v>220</v>
      </c>
      <c r="O119">
        <v>9</v>
      </c>
      <c r="P119">
        <v>5</v>
      </c>
      <c r="Q119">
        <v>2</v>
      </c>
      <c r="R119">
        <v>0</v>
      </c>
      <c r="S119">
        <v>0</v>
      </c>
      <c r="T119">
        <v>4</v>
      </c>
      <c r="U119">
        <v>0</v>
      </c>
      <c r="V119">
        <v>2</v>
      </c>
      <c r="W119">
        <v>0</v>
      </c>
      <c r="X119">
        <v>0</v>
      </c>
      <c r="Y119">
        <v>2</v>
      </c>
      <c r="Z119" s="112">
        <f>(U119/10.9375)+(P119/9.2105)+(G119/3.8889)-(R119/12.5)</f>
        <v>3.3714220408438482</v>
      </c>
    </row>
    <row r="120" spans="1:26" ht="12.75">
      <c r="A120" t="s">
        <v>1453</v>
      </c>
      <c r="B120" s="6">
        <v>0</v>
      </c>
      <c r="C120" s="105">
        <f>(U120/10.9375)+(P120/9.2105)+(G120/3.8889)-(R120/12.5)</f>
        <v>4.319993240851591</v>
      </c>
      <c r="D120">
        <v>30</v>
      </c>
      <c r="E120">
        <v>150</v>
      </c>
      <c r="F120">
        <v>110</v>
      </c>
      <c r="G120">
        <v>13</v>
      </c>
      <c r="H120">
        <v>20</v>
      </c>
      <c r="I120">
        <v>2</v>
      </c>
      <c r="J120">
        <v>10</v>
      </c>
      <c r="K120">
        <v>0</v>
      </c>
      <c r="L120">
        <v>0</v>
      </c>
      <c r="M120">
        <v>0</v>
      </c>
      <c r="N120">
        <v>180</v>
      </c>
      <c r="O120">
        <v>8</v>
      </c>
      <c r="P120">
        <v>9</v>
      </c>
      <c r="Q120">
        <v>3</v>
      </c>
      <c r="R120">
        <v>0</v>
      </c>
      <c r="S120">
        <v>0</v>
      </c>
      <c r="T120">
        <v>8</v>
      </c>
      <c r="U120">
        <v>0</v>
      </c>
      <c r="V120">
        <v>2</v>
      </c>
      <c r="W120">
        <v>0</v>
      </c>
      <c r="X120">
        <v>0</v>
      </c>
      <c r="Y120">
        <v>0</v>
      </c>
      <c r="Z120" s="112">
        <f>(U120/10.9375)+(P120/9.2105)+(G120/3.8889)-(R120/12.5)</f>
        <v>4.319993240851591</v>
      </c>
    </row>
    <row r="121" spans="1:26" ht="12.75">
      <c r="A121" t="s">
        <v>1454</v>
      </c>
      <c r="B121" s="6">
        <v>0</v>
      </c>
      <c r="C121" s="105">
        <f>(U121/10.9375)+(P121/9.2105)+(G121/3.8889)-(R121/12.5)</f>
        <v>4.074275314318974</v>
      </c>
      <c r="D121">
        <v>30</v>
      </c>
      <c r="E121">
        <v>140</v>
      </c>
      <c r="F121">
        <v>130</v>
      </c>
      <c r="G121">
        <v>15</v>
      </c>
      <c r="H121">
        <v>23</v>
      </c>
      <c r="I121">
        <v>2.5</v>
      </c>
      <c r="J121">
        <v>13</v>
      </c>
      <c r="K121">
        <v>0</v>
      </c>
      <c r="L121">
        <v>0</v>
      </c>
      <c r="M121">
        <v>0</v>
      </c>
      <c r="N121">
        <v>360</v>
      </c>
      <c r="O121">
        <v>15</v>
      </c>
      <c r="P121">
        <v>2</v>
      </c>
      <c r="Q121">
        <v>1</v>
      </c>
      <c r="R121">
        <v>0</v>
      </c>
      <c r="S121">
        <v>0</v>
      </c>
      <c r="T121">
        <v>1</v>
      </c>
      <c r="U121">
        <v>0</v>
      </c>
      <c r="V121">
        <v>0</v>
      </c>
      <c r="W121">
        <v>0</v>
      </c>
      <c r="X121">
        <v>0</v>
      </c>
      <c r="Y121">
        <v>0</v>
      </c>
      <c r="Z121" s="112">
        <f>(U121/10.9375)+(P121/9.2105)+(G121/3.8889)-(R121/12.5)</f>
        <v>4.074275314318974</v>
      </c>
    </row>
    <row r="122" spans="1:26" ht="12.75">
      <c r="A122" t="s">
        <v>1455</v>
      </c>
      <c r="B122" s="6">
        <v>0</v>
      </c>
      <c r="C122" s="105">
        <f>(U122/10.9375)+(P122/9.2105)+(G122/3.8889)-(R122/12.5)</f>
        <v>1.6514244734828687</v>
      </c>
      <c r="D122">
        <v>30</v>
      </c>
      <c r="E122">
        <v>60</v>
      </c>
      <c r="F122">
        <v>50</v>
      </c>
      <c r="G122">
        <v>6</v>
      </c>
      <c r="H122">
        <v>9</v>
      </c>
      <c r="I122">
        <v>1</v>
      </c>
      <c r="J122">
        <v>5</v>
      </c>
      <c r="K122">
        <v>0</v>
      </c>
      <c r="L122">
        <v>15</v>
      </c>
      <c r="M122">
        <v>5</v>
      </c>
      <c r="N122">
        <v>260</v>
      </c>
      <c r="O122">
        <v>11</v>
      </c>
      <c r="P122">
        <v>1</v>
      </c>
      <c r="Q122">
        <v>0</v>
      </c>
      <c r="R122">
        <v>0</v>
      </c>
      <c r="S122">
        <v>0</v>
      </c>
      <c r="T122">
        <v>1</v>
      </c>
      <c r="U122">
        <v>0</v>
      </c>
      <c r="V122">
        <v>0</v>
      </c>
      <c r="W122">
        <v>0</v>
      </c>
      <c r="X122">
        <v>2</v>
      </c>
      <c r="Y122">
        <v>0</v>
      </c>
      <c r="Z122" s="112">
        <f>(U122/10.9375)+(P122/9.2105)+(G122/3.8889)-(R122/12.5)</f>
        <v>1.6514244734828687</v>
      </c>
    </row>
    <row r="123" spans="1:26" ht="12.75">
      <c r="A123" t="s">
        <v>1456</v>
      </c>
      <c r="B123" s="6">
        <v>0</v>
      </c>
      <c r="C123" s="105">
        <f>(U123/10.9375)+(P123/9.2105)+(G123/3.8889)-(R123/12.5)</f>
        <v>1.8285693061373762</v>
      </c>
      <c r="D123">
        <v>30</v>
      </c>
      <c r="E123">
        <v>70</v>
      </c>
      <c r="F123">
        <v>45</v>
      </c>
      <c r="G123">
        <v>5</v>
      </c>
      <c r="H123">
        <v>8</v>
      </c>
      <c r="I123">
        <v>1</v>
      </c>
      <c r="J123">
        <v>5</v>
      </c>
      <c r="K123">
        <v>0</v>
      </c>
      <c r="L123">
        <v>0</v>
      </c>
      <c r="M123">
        <v>0</v>
      </c>
      <c r="N123">
        <v>510</v>
      </c>
      <c r="O123">
        <v>21</v>
      </c>
      <c r="P123">
        <v>5</v>
      </c>
      <c r="Q123">
        <v>2</v>
      </c>
      <c r="R123">
        <v>0</v>
      </c>
      <c r="S123">
        <v>0</v>
      </c>
      <c r="T123">
        <v>3</v>
      </c>
      <c r="U123">
        <v>0</v>
      </c>
      <c r="V123">
        <v>0</v>
      </c>
      <c r="W123">
        <v>0</v>
      </c>
      <c r="X123">
        <v>0</v>
      </c>
      <c r="Y123">
        <v>0</v>
      </c>
      <c r="Z123" s="112">
        <f>(U123/10.9375)+(P123/9.2105)+(G123/3.8889)-(R123/12.5)</f>
        <v>1.8285693061373762</v>
      </c>
    </row>
    <row r="124" spans="1:26" s="158" customFormat="1" ht="12.75">
      <c r="A124" s="157" t="s">
        <v>1426</v>
      </c>
      <c r="B124" s="158">
        <f>SUM(B117:B123)</f>
        <v>0</v>
      </c>
      <c r="C124" s="105">
        <f>(U124/10.9375)+(P124/9.2105)+(G124/3.8889)-(R124/12.5)</f>
        <v>0</v>
      </c>
      <c r="D124" s="158">
        <f>((D116*$B$116)+(D117*$B$117)+(D118*$B$118)+(D119*$B$119)+(D120*$B$120)+(D121*$B$121)+(D122*$B$122)+(D123*$B$123))</f>
        <v>0</v>
      </c>
      <c r="E124" s="158">
        <f>((E116*$B$116)+(E117*$B$117)+(E118*$B$118)+(E119*$B$119)+(E120*$B$120)+(E121*$B$121)+(E122*$B$122)+(E123*$B$123))</f>
        <v>0</v>
      </c>
      <c r="F124" s="158">
        <f>((F116*$B$116)+(F117*$B$117)+(F118*$B$118)+(F119*$B$119)+(F120*$B$120)+(F121*$B$121)+(F122*$B$122)+(F123*$B$123))</f>
        <v>0</v>
      </c>
      <c r="G124" s="158">
        <f>((G116*$B$116)+(G117*$B$117)+(G118*$B$118)+(G119*$B$119)+(G120*$B$120)+(G121*$B$121)+(G122*$B$122)+(G123*$B$123))</f>
        <v>0</v>
      </c>
      <c r="H124" s="158">
        <f>((H116*$B$116)+(H117*$B$117)+(H118*$B$118)+(H119*$B$119)+(H120*$B$120)+(H121*$B$121)+(H122*$B$122)+(H123*$B$123))</f>
        <v>0</v>
      </c>
      <c r="I124" s="158">
        <f>((I116*$B$116)+(I117*$B$117)+(I118*$B$118)+(I119*$B$119)+(I120*$B$120)+(I121*$B$121)+(I122*$B$122)+(I123*$B$123))</f>
        <v>0</v>
      </c>
      <c r="J124" s="158">
        <f>((J116*$B$116)+(J117*$B$117)+(J118*$B$118)+(J119*$B$119)+(J120*$B$120)+(J121*$B$121)+(J122*$B$122)+(J123*$B$123))</f>
        <v>0</v>
      </c>
      <c r="K124" s="158">
        <f>((K116*$B$116)+(K117*$B$117)+(K118*$B$118)+(K119*$B$119)+(K120*$B$120)+(K121*$B$121)+(K122*$B$122)+(K123*$B$123))</f>
        <v>0</v>
      </c>
      <c r="L124" s="158">
        <f>((L116*$B$116)+(L117*$B$117)+(L118*$B$118)+(L119*$B$119)+(L120*$B$120)+(L121*$B$121)+(L122*$B$122)+(L123*$B$123))</f>
        <v>0</v>
      </c>
      <c r="M124" s="158">
        <f>((M116*$B$116)+(M117*$B$117)+(M118*$B$118)+(M119*$B$119)+(M120*$B$120)+(M121*$B$121)+(M122*$B$122)+(M123*$B$123))</f>
        <v>0</v>
      </c>
      <c r="N124" s="158">
        <f>((N116*$B$116)+(N117*$B$117)+(N118*$B$118)+(N119*$B$119)+(N120*$B$120)+(N121*$B$121)+(N122*$B$122)+(N123*$B$123))</f>
        <v>0</v>
      </c>
      <c r="O124" s="158">
        <f>((O116*$B$116)+(O117*$B$117)+(O118*$B$118)+(O119*$B$119)+(O120*$B$120)+(O121*$B$121)+(O122*$B$122)+(O123*$B$123))</f>
        <v>0</v>
      </c>
      <c r="P124" s="158">
        <f>((P116*$B$116)+(P117*$B$117)+(P118*$B$118)+(P119*$B$119)+(P120*$B$120)+(P121*$B$121)+(P122*$B$122)+(P123*$B$123))</f>
        <v>0</v>
      </c>
      <c r="Q124" s="158">
        <f>((Q116*$B$116)+(Q117*$B$117)+(Q118*$B$118)+(Q119*$B$119)+(Q120*$B$120)+(Q121*$B$121)+(Q122*$B$122)+(Q123*$B$123))</f>
        <v>0</v>
      </c>
      <c r="R124" s="158">
        <f>((R116*$B$116)+(R117*$B$117)+(R118*$B$118)+(R119*$B$119)+(R120*$B$120)+(R121*$B$121)+(R122*$B$122)+(R123*$B$123))</f>
        <v>0</v>
      </c>
      <c r="S124" s="158">
        <f>((S116*$B$116)+(S117*$B$117)+(S118*$B$118)+(S119*$B$119)+(S120*$B$120)+(S121*$B$121)+(S122*$B$122)+(S123*$B$123))</f>
        <v>0</v>
      </c>
      <c r="T124" s="158">
        <f>((T116*$B$116)+(T117*$B$117)+(T118*$B$118)+(T119*$B$119)+(T120*$B$120)+(T121*$B$121)+(T122*$B$122)+(T123*$B$123))</f>
        <v>0</v>
      </c>
      <c r="U124" s="158">
        <f>((U116*$B$116)+(U117*$B$117)+(U118*$B$118)+(U119*$B$119)+(U120*$B$120)+(U121*$B$121)+(U122*$B$122)+(U123*$B$123))</f>
        <v>0</v>
      </c>
      <c r="V124" s="158">
        <f>((V116*$B$116)+(V117*$B$117)+(V118*$B$118)+(V119*$B$119)+(V120*$B$120)+(V121*$B$121)+(V122*$B$122)+(V123*$B$123))</f>
        <v>0</v>
      </c>
      <c r="W124" s="158">
        <f>((W116*$B$116)+(W117*$B$117)+(W118*$B$118)+(W119*$B$119)+(W120*$B$120)+(W121*$B$121)+(W122*$B$122)+(W123*$B$123))</f>
        <v>0</v>
      </c>
      <c r="X124" s="158">
        <f>((X116*$B$116)+(X117*$B$117)+(X118*$B$118)+(X119*$B$119)+(X120*$B$120)+(X121*$B$121)+(X122*$B$122)+(X123*$B$123))</f>
        <v>0</v>
      </c>
      <c r="Y124" s="158">
        <f>((Y116*$B$116)+(Y117*$B$117)+(Y118*$B$118)+(Y119*$B$119)+(Y120*$B$120)+(Y121*$B$121)+(Y122*$B$122)+(Y123*$B$123))</f>
        <v>0</v>
      </c>
      <c r="Z124" s="112">
        <f>(U124/10.9375)+(P124/9.2105)+(G124/3.8889)-(R124/12.5)</f>
        <v>0</v>
      </c>
    </row>
    <row r="125" spans="1:26" ht="12.75">
      <c r="A125" s="116" t="s">
        <v>715</v>
      </c>
      <c r="B125" s="99"/>
      <c r="C125" s="105"/>
      <c r="Z125" s="112">
        <f>(U125/10.9375)+(P125/9.2105)+(G125/3.8889)-(R125/12.5)</f>
        <v>0</v>
      </c>
    </row>
    <row r="126" spans="1:26" ht="12.75">
      <c r="A126" t="s">
        <v>1457</v>
      </c>
      <c r="B126" s="6">
        <v>0</v>
      </c>
      <c r="C126" s="105">
        <f>(U126/10.9375)+(P126/9.2105)+(G126/3.8889)-(R126/12.5)</f>
        <v>4.502861844932385</v>
      </c>
      <c r="D126">
        <v>55</v>
      </c>
      <c r="E126">
        <v>170</v>
      </c>
      <c r="F126">
        <v>45</v>
      </c>
      <c r="G126">
        <v>5</v>
      </c>
      <c r="H126">
        <v>8</v>
      </c>
      <c r="I126">
        <v>1</v>
      </c>
      <c r="J126">
        <v>5</v>
      </c>
      <c r="K126">
        <v>0</v>
      </c>
      <c r="L126">
        <v>0</v>
      </c>
      <c r="M126">
        <v>0</v>
      </c>
      <c r="N126">
        <v>180</v>
      </c>
      <c r="O126">
        <v>8</v>
      </c>
      <c r="P126">
        <v>27</v>
      </c>
      <c r="Q126">
        <v>9</v>
      </c>
      <c r="R126">
        <v>1</v>
      </c>
      <c r="S126">
        <v>4</v>
      </c>
      <c r="T126">
        <v>8</v>
      </c>
      <c r="U126">
        <v>4</v>
      </c>
      <c r="V126">
        <v>0</v>
      </c>
      <c r="W126">
        <v>0</v>
      </c>
      <c r="X126">
        <v>2</v>
      </c>
      <c r="Y126">
        <v>8</v>
      </c>
      <c r="Z126" s="112">
        <f>(U126/10.9375)+(P126/9.2105)+(G126/3.8889)-(R126/12.5)</f>
        <v>4.502861844932385</v>
      </c>
    </row>
    <row r="127" spans="1:26" ht="12.75">
      <c r="A127" t="s">
        <v>1458</v>
      </c>
      <c r="B127" s="6">
        <v>0</v>
      </c>
      <c r="C127" s="105">
        <f>(U127/10.9375)+(P127/9.2105)+(G127/3.8889)-(R127/12.5)</f>
        <v>5.102871722490636</v>
      </c>
      <c r="D127">
        <v>57</v>
      </c>
      <c r="E127">
        <v>190</v>
      </c>
      <c r="F127">
        <v>0</v>
      </c>
      <c r="G127">
        <v>0</v>
      </c>
      <c r="H127">
        <v>0</v>
      </c>
      <c r="I127">
        <v>0</v>
      </c>
      <c r="J127">
        <v>0</v>
      </c>
      <c r="K127">
        <v>0</v>
      </c>
      <c r="L127">
        <v>0</v>
      </c>
      <c r="M127">
        <v>0</v>
      </c>
      <c r="N127">
        <v>0</v>
      </c>
      <c r="O127">
        <v>0</v>
      </c>
      <c r="P127">
        <v>47</v>
      </c>
      <c r="Q127">
        <v>16</v>
      </c>
      <c r="R127">
        <v>0</v>
      </c>
      <c r="S127">
        <v>0</v>
      </c>
      <c r="T127">
        <v>40</v>
      </c>
      <c r="U127">
        <v>0</v>
      </c>
      <c r="V127">
        <v>0</v>
      </c>
      <c r="W127">
        <v>0</v>
      </c>
      <c r="X127">
        <v>0</v>
      </c>
      <c r="Y127">
        <v>2</v>
      </c>
      <c r="Z127" s="112">
        <f>(U127/10.9375)+(P127/9.2105)+(G127/3.8889)-(R127/12.5)</f>
        <v>5.102871722490636</v>
      </c>
    </row>
    <row r="128" spans="1:26" ht="12.75">
      <c r="A128" t="s">
        <v>1459</v>
      </c>
      <c r="B128" s="6">
        <v>0</v>
      </c>
      <c r="C128" s="105">
        <f>(U128/10.9375)+(P128/9.2105)+(G128/3.8889)-(R128/12.5)</f>
        <v>7.217155314342298</v>
      </c>
      <c r="D128">
        <v>101</v>
      </c>
      <c r="E128">
        <v>260</v>
      </c>
      <c r="F128">
        <v>45</v>
      </c>
      <c r="G128">
        <v>5</v>
      </c>
      <c r="H128">
        <v>8</v>
      </c>
      <c r="I128">
        <v>1</v>
      </c>
      <c r="J128">
        <v>5</v>
      </c>
      <c r="K128">
        <v>0.5</v>
      </c>
      <c r="L128">
        <v>0</v>
      </c>
      <c r="M128">
        <v>0</v>
      </c>
      <c r="N128">
        <v>290</v>
      </c>
      <c r="O128">
        <v>12</v>
      </c>
      <c r="P128">
        <v>52</v>
      </c>
      <c r="Q128">
        <v>17</v>
      </c>
      <c r="R128">
        <v>1</v>
      </c>
      <c r="S128">
        <v>4</v>
      </c>
      <c r="T128">
        <v>29</v>
      </c>
      <c r="U128">
        <v>4</v>
      </c>
      <c r="V128">
        <v>2</v>
      </c>
      <c r="W128">
        <v>0</v>
      </c>
      <c r="X128">
        <v>2</v>
      </c>
      <c r="Y128">
        <v>6</v>
      </c>
      <c r="Z128" s="112">
        <f>(U128/10.9375)+(P128/9.2105)+(G128/3.8889)-(R128/12.5)</f>
        <v>7.217155314342298</v>
      </c>
    </row>
    <row r="129" spans="1:26" ht="12.75">
      <c r="A129" t="s">
        <v>1460</v>
      </c>
      <c r="B129" s="6">
        <v>0</v>
      </c>
      <c r="C129" s="105">
        <f>(U129/10.9375)+(P129/9.2105)+(G129/3.8889)-(R129/12.5)</f>
        <v>6.545725559234775</v>
      </c>
      <c r="D129">
        <v>101</v>
      </c>
      <c r="E129">
        <v>260</v>
      </c>
      <c r="F129">
        <v>45</v>
      </c>
      <c r="G129">
        <v>4.5</v>
      </c>
      <c r="H129">
        <v>7</v>
      </c>
      <c r="I129">
        <v>1</v>
      </c>
      <c r="J129">
        <v>5</v>
      </c>
      <c r="K129">
        <v>0.5</v>
      </c>
      <c r="L129">
        <v>0</v>
      </c>
      <c r="M129">
        <v>0</v>
      </c>
      <c r="N129">
        <v>280</v>
      </c>
      <c r="O129">
        <v>12</v>
      </c>
      <c r="P129">
        <v>47</v>
      </c>
      <c r="Q129">
        <v>16</v>
      </c>
      <c r="R129">
        <v>1</v>
      </c>
      <c r="S129">
        <v>4</v>
      </c>
      <c r="T129">
        <v>22</v>
      </c>
      <c r="U129">
        <v>4</v>
      </c>
      <c r="V129">
        <v>4</v>
      </c>
      <c r="W129">
        <v>10</v>
      </c>
      <c r="X129">
        <v>2</v>
      </c>
      <c r="Y129">
        <v>8</v>
      </c>
      <c r="Z129" s="112">
        <f>(U129/10.9375)+(P129/9.2105)+(G129/3.8889)-(R129/12.5)</f>
        <v>6.545725559234775</v>
      </c>
    </row>
    <row r="130" spans="1:26" s="158" customFormat="1" ht="12.75">
      <c r="A130" s="157" t="s">
        <v>1426</v>
      </c>
      <c r="B130" s="158">
        <f>SUM(B126:B129)</f>
        <v>0</v>
      </c>
      <c r="C130" s="105">
        <f>(U130/10.9375)+(P130/9.2105)+(G130/3.8889)-(R130/12.5)</f>
        <v>0</v>
      </c>
      <c r="D130" s="158">
        <f>((D126*$B$126)+(D127*$B$127)+(D128*$B$128)+(D129*$B$129))</f>
        <v>0</v>
      </c>
      <c r="E130" s="158">
        <f>((E126*$B$126)+(E127*$B$127)+(E128*$B$128)+(E129*$B$129))</f>
        <v>0</v>
      </c>
      <c r="F130" s="158">
        <f>((F126*$B$126)+(F127*$B$127)+(F128*$B$128)+(F129*$B$129))</f>
        <v>0</v>
      </c>
      <c r="G130" s="158">
        <f>((G126*$B$126)+(G127*$B$127)+(G128*$B$128)+(G129*$B$129))</f>
        <v>0</v>
      </c>
      <c r="H130" s="158">
        <f>((H126*$B$126)+(H127*$B$127)+(H128*$B$128)+(H129*$B$129))</f>
        <v>0</v>
      </c>
      <c r="I130" s="158">
        <f>((I126*$B$126)+(I127*$B$127)+(I128*$B$128)+(I129*$B$129))</f>
        <v>0</v>
      </c>
      <c r="J130" s="158">
        <f>((J126*$B$126)+(J127*$B$127)+(J128*$B$128)+(J129*$B$129))</f>
        <v>0</v>
      </c>
      <c r="K130" s="158">
        <f>((K126*$B$126)+(K127*$B$127)+(K128*$B$128)+(K129*$B$129))</f>
        <v>0</v>
      </c>
      <c r="L130" s="158">
        <f>((L126*$B$126)+(L127*$B$127)+(L128*$B$128)+(L129*$B$129))</f>
        <v>0</v>
      </c>
      <c r="M130" s="158">
        <f>((M126*$B$126)+(M127*$B$127)+(M128*$B$128)+(M129*$B$129))</f>
        <v>0</v>
      </c>
      <c r="N130" s="158">
        <f>((N126*$B$126)+(N127*$B$127)+(N128*$B$128)+(N129*$B$129))</f>
        <v>0</v>
      </c>
      <c r="O130" s="158">
        <f>((O126*$B$126)+(O127*$B$127)+(O128*$B$128)+(O129*$B$129))</f>
        <v>0</v>
      </c>
      <c r="P130" s="158">
        <f>((P126*$B$126)+(P127*$B$127)+(P128*$B$128)+(P129*$B$129))</f>
        <v>0</v>
      </c>
      <c r="Q130" s="158">
        <f>((Q126*$B$126)+(Q127*$B$127)+(Q128*$B$128)+(Q129*$B$129))</f>
        <v>0</v>
      </c>
      <c r="R130" s="158">
        <f>((R126*$B$126)+(R127*$B$127)+(R128*$B$128)+(R129*$B$129))</f>
        <v>0</v>
      </c>
      <c r="S130" s="158">
        <f>((S126*$B$126)+(S127*$B$127)+(S128*$B$128)+(S129*$B$129))</f>
        <v>0</v>
      </c>
      <c r="T130" s="158">
        <f>((T126*$B$126)+(T127*$B$127)+(T128*$B$128)+(T129*$B$129))</f>
        <v>0</v>
      </c>
      <c r="U130" s="158">
        <f>((U126*$B$126)+(U127*$B$127)+(U128*$B$128)+(U129*$B$129))</f>
        <v>0</v>
      </c>
      <c r="V130" s="158">
        <f>((V126*$B$126)+(V127*$B$127)+(V128*$B$128)+(V129*$B$129))</f>
        <v>0</v>
      </c>
      <c r="W130" s="158">
        <f>((W126*$B$126)+(W127*$B$127)+(W128*$B$128)+(W129*$B$129))</f>
        <v>0</v>
      </c>
      <c r="X130" s="158">
        <f>((X126*$B$126)+(X127*$B$127)+(X128*$B$128)+(X129*$B$129))</f>
        <v>0</v>
      </c>
      <c r="Y130" s="158">
        <f>((Y126*$B$126)+(Y127*$B$127)+(Y128*$B$128)+(Y129*$B$129))</f>
        <v>0</v>
      </c>
      <c r="Z130" s="112">
        <f>(U130/10.9375)+(P130/9.2105)+(G130/3.8889)-(R130/12.5)</f>
        <v>0</v>
      </c>
    </row>
    <row r="131" spans="1:26" ht="12.75">
      <c r="A131" s="116" t="s">
        <v>1461</v>
      </c>
      <c r="B131" s="99"/>
      <c r="C131" s="105"/>
      <c r="Z131" s="112">
        <f>(U131/10.9375)+(P131/9.2105)+(G131/3.8889)-(R131/12.5)</f>
        <v>0</v>
      </c>
    </row>
    <row r="132" spans="1:26" ht="12.75">
      <c r="A132" t="s">
        <v>1462</v>
      </c>
      <c r="B132" s="6">
        <v>0</v>
      </c>
      <c r="C132" s="105">
        <f>(U132/10.9375)+(P132/9.2105)+(G132/3.8889)-(R132/12.5)</f>
        <v>4.017154334726671</v>
      </c>
      <c r="D132">
        <v>110</v>
      </c>
      <c r="E132">
        <v>140</v>
      </c>
      <c r="F132">
        <v>0</v>
      </c>
      <c r="G132">
        <v>0</v>
      </c>
      <c r="H132">
        <v>0</v>
      </c>
      <c r="I132">
        <v>0</v>
      </c>
      <c r="J132">
        <v>0</v>
      </c>
      <c r="K132">
        <v>0</v>
      </c>
      <c r="L132">
        <v>0</v>
      </c>
      <c r="M132">
        <v>0</v>
      </c>
      <c r="N132">
        <v>35</v>
      </c>
      <c r="O132">
        <v>2</v>
      </c>
      <c r="P132">
        <v>37</v>
      </c>
      <c r="Q132">
        <v>12</v>
      </c>
      <c r="R132">
        <v>0</v>
      </c>
      <c r="S132">
        <v>0</v>
      </c>
      <c r="T132">
        <v>37</v>
      </c>
      <c r="U132">
        <v>0</v>
      </c>
      <c r="V132">
        <v>0</v>
      </c>
      <c r="W132">
        <v>0</v>
      </c>
      <c r="X132">
        <v>0</v>
      </c>
      <c r="Y132">
        <v>0</v>
      </c>
      <c r="Z132" s="112">
        <f>(U132/10.9375)+(P132/9.2105)+(G132/3.8889)-(R132/12.5)</f>
        <v>4.017154334726671</v>
      </c>
    </row>
    <row r="133" spans="1:26" ht="12.75">
      <c r="A133" t="s">
        <v>1463</v>
      </c>
      <c r="B133" s="6">
        <v>0</v>
      </c>
      <c r="C133" s="105">
        <f>(U133/10.9375)+(P133/9.2105)+(G133/3.8889)-(R133/12.5)</f>
        <v>5.102871722490636</v>
      </c>
      <c r="D133">
        <v>140</v>
      </c>
      <c r="E133">
        <v>180</v>
      </c>
      <c r="F133">
        <v>0</v>
      </c>
      <c r="G133">
        <v>0</v>
      </c>
      <c r="H133">
        <v>0</v>
      </c>
      <c r="I133">
        <v>0</v>
      </c>
      <c r="J133">
        <v>0</v>
      </c>
      <c r="K133">
        <v>0</v>
      </c>
      <c r="L133">
        <v>0</v>
      </c>
      <c r="M133">
        <v>0</v>
      </c>
      <c r="N133">
        <v>45</v>
      </c>
      <c r="O133">
        <v>2</v>
      </c>
      <c r="P133">
        <v>47</v>
      </c>
      <c r="Q133">
        <v>16</v>
      </c>
      <c r="R133">
        <v>0</v>
      </c>
      <c r="S133">
        <v>0</v>
      </c>
      <c r="T133">
        <v>47</v>
      </c>
      <c r="U133">
        <v>0</v>
      </c>
      <c r="V133">
        <v>0</v>
      </c>
      <c r="W133">
        <v>0</v>
      </c>
      <c r="X133">
        <v>0</v>
      </c>
      <c r="Y133">
        <v>0</v>
      </c>
      <c r="Z133" s="112">
        <f>(U133/10.9375)+(P133/9.2105)+(G133/3.8889)-(R133/12.5)</f>
        <v>5.102871722490636</v>
      </c>
    </row>
    <row r="134" spans="1:26" ht="12.75">
      <c r="A134" t="s">
        <v>1464</v>
      </c>
      <c r="B134" s="6">
        <v>0</v>
      </c>
      <c r="C134" s="105">
        <f>(U134/10.9375)+(P134/9.2105)+(G134/3.8889)-(R134/12.5)</f>
        <v>8.034308669453342</v>
      </c>
      <c r="D134">
        <v>220</v>
      </c>
      <c r="E134">
        <v>280</v>
      </c>
      <c r="F134">
        <v>0</v>
      </c>
      <c r="G134">
        <v>0</v>
      </c>
      <c r="H134">
        <v>0</v>
      </c>
      <c r="I134">
        <v>0</v>
      </c>
      <c r="J134">
        <v>0</v>
      </c>
      <c r="K134">
        <v>0</v>
      </c>
      <c r="L134">
        <v>0</v>
      </c>
      <c r="M134">
        <v>0</v>
      </c>
      <c r="N134">
        <v>70</v>
      </c>
      <c r="O134">
        <v>3</v>
      </c>
      <c r="P134">
        <v>74</v>
      </c>
      <c r="Q134">
        <v>25</v>
      </c>
      <c r="R134">
        <v>0</v>
      </c>
      <c r="S134">
        <v>0</v>
      </c>
      <c r="T134">
        <v>74</v>
      </c>
      <c r="U134">
        <v>0</v>
      </c>
      <c r="V134">
        <v>0</v>
      </c>
      <c r="W134">
        <v>0</v>
      </c>
      <c r="X134">
        <v>0</v>
      </c>
      <c r="Y134">
        <v>0</v>
      </c>
      <c r="Z134" s="112">
        <f>(U134/10.9375)+(P134/9.2105)+(G134/3.8889)-(R134/12.5)</f>
        <v>8.034308669453342</v>
      </c>
    </row>
    <row r="135" spans="1:26" ht="12.75">
      <c r="A135" t="s">
        <v>1465</v>
      </c>
      <c r="B135" s="6">
        <v>0</v>
      </c>
      <c r="C135" s="105">
        <f>(U135/10.9375)+(P135/9.2105)+(G135/3.8889)-(R135/12.5)</f>
        <v>0</v>
      </c>
      <c r="D135">
        <v>110</v>
      </c>
      <c r="E135">
        <v>0</v>
      </c>
      <c r="F135">
        <v>0</v>
      </c>
      <c r="G135">
        <v>0</v>
      </c>
      <c r="H135">
        <v>0</v>
      </c>
      <c r="I135">
        <v>0</v>
      </c>
      <c r="J135">
        <v>0</v>
      </c>
      <c r="K135">
        <v>0</v>
      </c>
      <c r="L135">
        <v>0</v>
      </c>
      <c r="M135">
        <v>0</v>
      </c>
      <c r="N135">
        <v>35</v>
      </c>
      <c r="O135">
        <v>2</v>
      </c>
      <c r="P135">
        <v>0</v>
      </c>
      <c r="Q135">
        <v>0</v>
      </c>
      <c r="R135">
        <v>0</v>
      </c>
      <c r="S135">
        <v>0</v>
      </c>
      <c r="T135">
        <v>0</v>
      </c>
      <c r="U135">
        <v>0</v>
      </c>
      <c r="V135">
        <v>0</v>
      </c>
      <c r="W135">
        <v>0</v>
      </c>
      <c r="X135">
        <v>0</v>
      </c>
      <c r="Y135">
        <v>0</v>
      </c>
      <c r="Z135" s="112">
        <f>(U135/10.9375)+(P135/9.2105)+(G135/3.8889)-(R135/12.5)</f>
        <v>0</v>
      </c>
    </row>
    <row r="136" spans="1:26" ht="12.75">
      <c r="A136" t="s">
        <v>1466</v>
      </c>
      <c r="B136" s="6">
        <v>0</v>
      </c>
      <c r="C136" s="105">
        <f>(U136/10.9375)+(P136/9.2105)+(G136/3.8889)-(R136/12.5)</f>
        <v>0</v>
      </c>
      <c r="D136">
        <v>140</v>
      </c>
      <c r="E136">
        <v>0</v>
      </c>
      <c r="F136">
        <v>0</v>
      </c>
      <c r="G136">
        <v>0</v>
      </c>
      <c r="H136">
        <v>0</v>
      </c>
      <c r="I136">
        <v>0</v>
      </c>
      <c r="J136">
        <v>0</v>
      </c>
      <c r="K136">
        <v>0</v>
      </c>
      <c r="L136">
        <v>0</v>
      </c>
      <c r="M136">
        <v>0</v>
      </c>
      <c r="N136">
        <v>45</v>
      </c>
      <c r="O136">
        <v>2</v>
      </c>
      <c r="P136">
        <v>0</v>
      </c>
      <c r="Q136">
        <v>0</v>
      </c>
      <c r="R136">
        <v>0</v>
      </c>
      <c r="S136">
        <v>0</v>
      </c>
      <c r="T136">
        <v>0</v>
      </c>
      <c r="U136">
        <v>0</v>
      </c>
      <c r="V136">
        <v>0</v>
      </c>
      <c r="W136">
        <v>0</v>
      </c>
      <c r="X136">
        <v>0</v>
      </c>
      <c r="Y136">
        <v>0</v>
      </c>
      <c r="Z136" s="112">
        <f>(U136/10.9375)+(P136/9.2105)+(G136/3.8889)-(R136/12.5)</f>
        <v>0</v>
      </c>
    </row>
    <row r="137" spans="1:26" ht="12.75">
      <c r="A137" t="s">
        <v>1467</v>
      </c>
      <c r="B137" s="6">
        <v>0</v>
      </c>
      <c r="C137" s="105">
        <f>(U137/10.9375)+(P137/9.2105)+(G137/3.8889)-(R137/12.5)</f>
        <v>0</v>
      </c>
      <c r="D137">
        <v>220</v>
      </c>
      <c r="E137">
        <v>0</v>
      </c>
      <c r="F137">
        <v>0</v>
      </c>
      <c r="G137">
        <v>0</v>
      </c>
      <c r="H137">
        <v>0</v>
      </c>
      <c r="I137">
        <v>0</v>
      </c>
      <c r="J137">
        <v>0</v>
      </c>
      <c r="K137">
        <v>0</v>
      </c>
      <c r="L137">
        <v>0</v>
      </c>
      <c r="M137">
        <v>0</v>
      </c>
      <c r="N137">
        <v>70</v>
      </c>
      <c r="O137">
        <v>3</v>
      </c>
      <c r="P137">
        <v>0</v>
      </c>
      <c r="Q137">
        <v>0</v>
      </c>
      <c r="R137">
        <v>0</v>
      </c>
      <c r="S137">
        <v>0</v>
      </c>
      <c r="T137">
        <v>0</v>
      </c>
      <c r="U137">
        <v>0</v>
      </c>
      <c r="V137">
        <v>0</v>
      </c>
      <c r="W137">
        <v>0</v>
      </c>
      <c r="X137">
        <v>0</v>
      </c>
      <c r="Y137">
        <v>0</v>
      </c>
      <c r="Z137" s="112">
        <f>(U137/10.9375)+(P137/9.2105)+(G137/3.8889)-(R137/12.5)</f>
        <v>0</v>
      </c>
    </row>
    <row r="138" spans="1:26" ht="12.75">
      <c r="A138" t="s">
        <v>1468</v>
      </c>
      <c r="B138" s="6">
        <v>0</v>
      </c>
      <c r="C138" s="105">
        <f>(U138/10.9375)+(P138/9.2105)+(G138/3.8889)-(R138/12.5)</f>
        <v>4.66858476738505</v>
      </c>
      <c r="D138">
        <v>110</v>
      </c>
      <c r="E138">
        <v>150</v>
      </c>
      <c r="F138">
        <v>0</v>
      </c>
      <c r="G138">
        <v>0</v>
      </c>
      <c r="H138">
        <v>0</v>
      </c>
      <c r="I138">
        <v>0</v>
      </c>
      <c r="J138">
        <v>0</v>
      </c>
      <c r="K138">
        <v>0</v>
      </c>
      <c r="L138">
        <v>0</v>
      </c>
      <c r="M138">
        <v>0</v>
      </c>
      <c r="N138">
        <v>50</v>
      </c>
      <c r="O138">
        <v>2</v>
      </c>
      <c r="P138">
        <v>43</v>
      </c>
      <c r="Q138">
        <v>14</v>
      </c>
      <c r="R138">
        <v>0</v>
      </c>
      <c r="S138">
        <v>0</v>
      </c>
      <c r="T138">
        <v>43</v>
      </c>
      <c r="U138">
        <v>0</v>
      </c>
      <c r="V138">
        <v>0</v>
      </c>
      <c r="W138">
        <v>0</v>
      </c>
      <c r="X138">
        <v>0</v>
      </c>
      <c r="Y138">
        <v>0</v>
      </c>
      <c r="Z138" s="112">
        <f>(U138/10.9375)+(P138/9.2105)+(G138/3.8889)-(R138/12.5)</f>
        <v>4.66858476738505</v>
      </c>
    </row>
    <row r="139" spans="1:26" ht="12.75">
      <c r="A139" t="s">
        <v>1469</v>
      </c>
      <c r="B139" s="6">
        <v>0</v>
      </c>
      <c r="C139" s="105">
        <f>(U139/10.9375)+(P139/9.2105)+(G139/3.8889)-(R139/12.5)</f>
        <v>5.8628738939254115</v>
      </c>
      <c r="D139">
        <v>140</v>
      </c>
      <c r="E139">
        <v>190</v>
      </c>
      <c r="F139">
        <v>0</v>
      </c>
      <c r="G139">
        <v>0</v>
      </c>
      <c r="H139">
        <v>0</v>
      </c>
      <c r="I139">
        <v>0</v>
      </c>
      <c r="J139">
        <v>0</v>
      </c>
      <c r="K139">
        <v>0</v>
      </c>
      <c r="L139">
        <v>0</v>
      </c>
      <c r="M139">
        <v>0</v>
      </c>
      <c r="N139">
        <v>60</v>
      </c>
      <c r="O139">
        <v>3</v>
      </c>
      <c r="P139">
        <v>54</v>
      </c>
      <c r="Q139">
        <v>18</v>
      </c>
      <c r="R139">
        <v>0</v>
      </c>
      <c r="S139">
        <v>0</v>
      </c>
      <c r="T139">
        <v>54</v>
      </c>
      <c r="U139">
        <v>0</v>
      </c>
      <c r="V139">
        <v>0</v>
      </c>
      <c r="W139">
        <v>0</v>
      </c>
      <c r="X139">
        <v>0</v>
      </c>
      <c r="Y139">
        <v>0</v>
      </c>
      <c r="Z139" s="112">
        <f>(U139/10.9375)+(P139/9.2105)+(G139/3.8889)-(R139/12.5)</f>
        <v>5.8628738939254115</v>
      </c>
    </row>
    <row r="140" spans="1:26" ht="12.75">
      <c r="A140" t="s">
        <v>1470</v>
      </c>
      <c r="B140" s="6">
        <v>0</v>
      </c>
      <c r="C140" s="105">
        <f>(U140/10.9375)+(P140/9.2105)+(G140/3.8889)-(R140/12.5)</f>
        <v>9.228597795993704</v>
      </c>
      <c r="D140">
        <v>220</v>
      </c>
      <c r="E140">
        <v>300</v>
      </c>
      <c r="F140">
        <v>0</v>
      </c>
      <c r="G140">
        <v>0</v>
      </c>
      <c r="H140">
        <v>0</v>
      </c>
      <c r="I140">
        <v>0</v>
      </c>
      <c r="J140">
        <v>0</v>
      </c>
      <c r="K140">
        <v>0</v>
      </c>
      <c r="L140">
        <v>0</v>
      </c>
      <c r="M140">
        <v>0</v>
      </c>
      <c r="N140">
        <v>95</v>
      </c>
      <c r="O140">
        <v>4</v>
      </c>
      <c r="P140">
        <v>85</v>
      </c>
      <c r="Q140">
        <v>28</v>
      </c>
      <c r="R140">
        <v>0</v>
      </c>
      <c r="S140">
        <v>0</v>
      </c>
      <c r="T140">
        <v>85</v>
      </c>
      <c r="U140">
        <v>0</v>
      </c>
      <c r="V140">
        <v>0</v>
      </c>
      <c r="W140">
        <v>0</v>
      </c>
      <c r="X140">
        <v>0</v>
      </c>
      <c r="Y140">
        <v>0</v>
      </c>
      <c r="Z140" s="112">
        <f>(U140/10.9375)+(P140/9.2105)+(G140/3.8889)-(R140/12.5)</f>
        <v>9.228597795993704</v>
      </c>
    </row>
    <row r="141" spans="1:26" s="158" customFormat="1" ht="12.75">
      <c r="A141" s="157" t="s">
        <v>1426</v>
      </c>
      <c r="B141" s="158">
        <f>SUM(B132:B140)</f>
        <v>0</v>
      </c>
      <c r="C141" s="105">
        <f>(U141/10.9375)+(P141/9.2105)+(G141/3.8889)-(R141/12.5)</f>
        <v>0</v>
      </c>
      <c r="D141" s="158">
        <f>((D132*$B$132)+(D133*$B$133)+(D134*$B$134)+(D135*$B$135)+(D136*$B$136)+(D137*$B$137)+(D138*$B$138)+(D139*$B$139)+(D131*$B$131))</f>
        <v>0</v>
      </c>
      <c r="E141" s="158">
        <f>((E132*$B$132)+(E133*$B$133)+(E134*$B$134)+(E135*$B$135)+(E136*$B$136)+(E137*$B$137)+(E138*$B$138)+(E139*$B$139)+(E131*$B$131))</f>
        <v>0</v>
      </c>
      <c r="F141" s="158">
        <f>((F132*$B$132)+(F133*$B$133)+(F134*$B$134)+(F135*$B$135)+(F136*$B$136)+(F137*$B$137)+(F138*$B$138)+(F139*$B$139)+(F131*$B$131))</f>
        <v>0</v>
      </c>
      <c r="G141" s="158">
        <f>((G132*$B$132)+(G133*$B$133)+(G134*$B$134)+(G135*$B$135)+(G136*$B$136)+(G137*$B$137)+(G138*$B$138)+(G139*$B$139)+(G131*$B$131))</f>
        <v>0</v>
      </c>
      <c r="H141" s="158">
        <f>((H132*$B$132)+(H133*$B$133)+(H134*$B$134)+(H135*$B$135)+(H136*$B$136)+(H137*$B$137)+(H138*$B$138)+(H139*$B$139)+(H131*$B$131))</f>
        <v>0</v>
      </c>
      <c r="I141" s="158">
        <f>((I132*$B$132)+(I133*$B$133)+(I134*$B$134)+(I135*$B$135)+(I136*$B$136)+(I137*$B$137)+(I138*$B$138)+(I139*$B$139)+(I131*$B$131))</f>
        <v>0</v>
      </c>
      <c r="J141" s="158">
        <f>((J132*$B$132)+(J133*$B$133)+(J134*$B$134)+(J135*$B$135)+(J136*$B$136)+(J137*$B$137)+(J138*$B$138)+(J139*$B$139)+(J131*$B$131))</f>
        <v>0</v>
      </c>
      <c r="K141" s="158">
        <f>((K132*$B$132)+(K133*$B$133)+(K134*$B$134)+(K135*$B$135)+(K136*$B$136)+(K137*$B$137)+(K138*$B$138)+(K139*$B$139)+(K131*$B$131))</f>
        <v>0</v>
      </c>
      <c r="L141" s="158">
        <f>((L132*$B$132)+(L133*$B$133)+(L134*$B$134)+(L135*$B$135)+(L136*$B$136)+(L137*$B$137)+(L138*$B$138)+(L139*$B$139)+(L131*$B$131))</f>
        <v>0</v>
      </c>
      <c r="M141" s="158">
        <f>((M132*$B$132)+(M133*$B$133)+(M134*$B$134)+(M135*$B$135)+(M136*$B$136)+(M137*$B$137)+(M138*$B$138)+(M139*$B$139)+(M131*$B$131))</f>
        <v>0</v>
      </c>
      <c r="N141" s="158">
        <f>((N132*$B$132)+(N133*$B$133)+(N134*$B$134)+(N135*$B$135)+(N136*$B$136)+(N137*$B$137)+(N138*$B$138)+(N139*$B$139)+(N131*$B$131))</f>
        <v>0</v>
      </c>
      <c r="O141" s="158">
        <f>((O132*$B$132)+(O133*$B$133)+(O134*$B$134)+(O135*$B$135)+(O136*$B$136)+(O137*$B$137)+(O138*$B$138)+(O139*$B$139)+(O131*$B$131))</f>
        <v>0</v>
      </c>
      <c r="P141" s="158">
        <f>((P132*$B$132)+(P133*$B$133)+(P134*$B$134)+(P135*$B$135)+(P136*$B$136)+(P137*$B$137)+(P138*$B$138)+(P139*$B$139)+(P131*$B$131))</f>
        <v>0</v>
      </c>
      <c r="Q141" s="158">
        <f>((Q132*$B$132)+(Q133*$B$133)+(Q134*$B$134)+(Q135*$B$135)+(Q136*$B$136)+(Q137*$B$137)+(Q138*$B$138)+(Q139*$B$139)+(Q131*$B$131))</f>
        <v>0</v>
      </c>
      <c r="R141" s="158">
        <f>((R132*$B$132)+(R133*$B$133)+(R134*$B$134)+(R135*$B$135)+(R136*$B$136)+(R137*$B$137)+(R138*$B$138)+(R139*$B$139)+(R131*$B$131))</f>
        <v>0</v>
      </c>
      <c r="S141" s="158">
        <f>((S132*$B$132)+(S133*$B$133)+(S134*$B$134)+(S135*$B$135)+(S136*$B$136)+(S137*$B$137)+(S138*$B$138)+(S139*$B$139)+(S131*$B$131))</f>
        <v>0</v>
      </c>
      <c r="T141" s="158">
        <f>((T132*$B$132)+(T133*$B$133)+(T134*$B$134)+(T135*$B$135)+(T136*$B$136)+(T137*$B$137)+(T138*$B$138)+(T139*$B$139)+(T131*$B$131))</f>
        <v>0</v>
      </c>
      <c r="U141" s="158">
        <f>((U132*$B$132)+(U133*$B$133)+(U134*$B$134)+(U135*$B$135)+(U136*$B$136)+(U137*$B$137)+(U138*$B$138)+(U139*$B$139)+(U131*$B$131))</f>
        <v>0</v>
      </c>
      <c r="V141" s="158">
        <f>((V132*$B$132)+(V133*$B$133)+(V134*$B$134)+(V135*$B$135)+(V136*$B$136)+(V137*$B$137)+(V138*$B$138)+(V139*$B$139)+(V131*$B$131))</f>
        <v>0</v>
      </c>
      <c r="W141" s="158">
        <f>((W132*$B$132)+(W133*$B$133)+(W134*$B$134)+(W135*$B$135)+(W136*$B$136)+(W137*$B$137)+(W138*$B$138)+(W139*$B$139)+(W131*$B$131))</f>
        <v>0</v>
      </c>
      <c r="X141" s="158">
        <f>((X132*$B$132)+(X133*$B$133)+(X134*$B$134)+(X135*$B$135)+(X136*$B$136)+(X137*$B$137)+(X138*$B$138)+(X139*$B$139)+(X131*$B$131))</f>
        <v>0</v>
      </c>
      <c r="Y141" s="158">
        <f>((Y132*$B$132)+(Y133*$B$133)+(Y134*$B$134)+(Y135*$B$135)+(Y136*$B$136)+(Y137*$B$137)+(Y138*$B$138)+(Y139*$B$139)+(Y131*$B$131))</f>
        <v>0</v>
      </c>
      <c r="Z141" s="112">
        <f>(U141/10.9375)+(P141/9.2105)+(G141/3.8889)-(R141/12.5)</f>
        <v>0</v>
      </c>
    </row>
    <row r="142" spans="3:26" ht="12.75">
      <c r="C142" s="105"/>
      <c r="Z142" s="112"/>
    </row>
    <row r="143" spans="1:26" s="116" customFormat="1" ht="12.75">
      <c r="A143" s="138" t="s">
        <v>1471</v>
      </c>
      <c r="B143" s="124">
        <f>B141+B130+B124+B115+B115+B107+B99+B91+B81+B71+B61+B51+B41+B31+B21+B11</f>
        <v>0</v>
      </c>
      <c r="C143" s="105">
        <f>(U143/10.9375)+(P143/9.2105)+(G143/3.8889)-(R143/12.5)</f>
        <v>0</v>
      </c>
      <c r="D143" s="124">
        <f>D141+D130+D124+D115+D115+D107+D99+D91+D81+D71+D61+D51+D41+D31+D21+D11</f>
        <v>0</v>
      </c>
      <c r="E143" s="116">
        <f>E141+E130+E124+E115+E115+E107+E99+E91+E81+E71+E61+E51+E41+E31+E21+E11</f>
        <v>0</v>
      </c>
      <c r="F143" s="116">
        <f>F141+F130+F124+F115+F115+F107+F99+F91+F81+F71+F61+F51+F41+F31+F21+F11</f>
        <v>0</v>
      </c>
      <c r="G143" s="124">
        <f>G141+G130+G124+G115+G115+G107+G99+G91+G81+G71+G61+G51+G41+G31+G21+G11</f>
        <v>0</v>
      </c>
      <c r="H143" s="116">
        <f>H141+H130+H124+H115+H115+H107+H99+H91+H81+H71+H61+H51+H41+H31+H21+H11</f>
        <v>0</v>
      </c>
      <c r="I143" s="116">
        <f>I141+I130+I124+I115+I115+I107+I99+I91+I81+I71+I61+I51+I41+I31+I21+I11</f>
        <v>0</v>
      </c>
      <c r="J143" s="116">
        <f>J141+J130+J124+J115+J115+J107+J99+J91+J81+J71+J61+J51+J41+J31+J21+J11</f>
        <v>0</v>
      </c>
      <c r="K143" s="116">
        <f>K141+K130+K124+K115+K115+K107+K99+K91+K81+K71+K61+K51+K41+K31+K21+K11</f>
        <v>0</v>
      </c>
      <c r="L143" s="116">
        <f>L141+L130+L124+L115+L115+L107+L99+L91+L81+L71+L61+L51+L41+L31+L21+L11</f>
        <v>0</v>
      </c>
      <c r="M143" s="116">
        <f>M141+M130+M124+M115+M115+M107+M99+M91+M81+M71+M61+M51+M41+M31+M21+M11</f>
        <v>0</v>
      </c>
      <c r="N143" s="125">
        <f>N141+N130+N124+N115+N115+N107+N99+N91+N81+N71+N61+N51+N41+N31+N21+N11</f>
        <v>0</v>
      </c>
      <c r="O143" s="116">
        <f>O141+O130+O124+O115+O115+O107+O99+O91+O81+O71+O61+O51+O41+O31+O21+O11</f>
        <v>0</v>
      </c>
      <c r="P143" s="116">
        <f>P141+P130+P124+P115+P115+P107+P99+P91+P81+P71+P61+P51+P41+P31+P21+P11</f>
        <v>0</v>
      </c>
      <c r="Q143" s="116">
        <f>Q141+Q130+Q124+Q115+Q115+Q107+Q99+Q91+Q81+Q71+Q61+Q51+Q41+Q31+Q21+Q11</f>
        <v>0</v>
      </c>
      <c r="R143" s="124">
        <f>R141+R130+R124+R115+R115+R107+R99+R91+R81+R71+R61+R51+R41+R31+R21+R11</f>
        <v>0</v>
      </c>
      <c r="S143" s="116">
        <f>S141+S130+S124+S115+S115+S107+S99+S91+S81+S71+S61+S51+S41+S31+S21+S11</f>
        <v>0</v>
      </c>
      <c r="T143" s="116">
        <f>T141+T130+T124+T115+T115+T107+T99+T91+T81+T71+T61+T51+T41+T31+T21+T11</f>
        <v>0</v>
      </c>
      <c r="U143" s="116">
        <f>U141+U130+U124+U115+U115+U107+U99+U91+U81+U71+U61+U51+U41+U31+U21+U11</f>
        <v>0</v>
      </c>
      <c r="V143" s="116">
        <f>V141+V130+V124+V115+V115+V107+V99+V91+V81+V71+V61+V51+V41+V31+V21+V11</f>
        <v>0</v>
      </c>
      <c r="W143" s="116" t="e">
        <f>W141+W130+W124+W115+W115+W107+W99+W91+W81+W71+W61+W51+W41+W31+W21+W11</f>
        <v>#VALUE!</v>
      </c>
      <c r="X143" s="116">
        <f>X141+X130+X124+X115+X115+X107+X99+X91+X81+X71+X61+X51+X41+X31+X21+X11</f>
        <v>0</v>
      </c>
      <c r="Y143" s="116">
        <f>Y141+Y130+Y124+Y115+Y115+Y107+Y99+Y91+Y81+Y71+Y61+Y51+Y41+Y31+Y21+Y11</f>
        <v>0</v>
      </c>
      <c r="Z143" s="112">
        <f>(U143/10.9375)+(P143/9.2105)+(G143/3.8889)-(R143/12.5)</f>
        <v>0</v>
      </c>
    </row>
    <row r="145" spans="1:3" ht="12.75">
      <c r="A145" s="159" t="s">
        <v>684</v>
      </c>
      <c r="B145" s="160">
        <f>(E143/50)+(G143/12)-(MIN(R143,4)/5)</f>
        <v>0</v>
      </c>
      <c r="C145" s="161"/>
    </row>
    <row r="146" spans="1:3" ht="12.75">
      <c r="A146" s="129" t="s">
        <v>685</v>
      </c>
      <c r="B146" s="125">
        <f>N143</f>
        <v>0</v>
      </c>
      <c r="C146" s="162"/>
    </row>
    <row r="147" spans="1:3" ht="12.75">
      <c r="A147" s="131" t="s">
        <v>686</v>
      </c>
      <c r="B147" s="163">
        <f>(U143/10.9375)+(P143/9.2105)+(G143/3.8889)-(R143/12.5)</f>
        <v>0</v>
      </c>
      <c r="C147" s="16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M86"/>
  <sheetViews>
    <sheetView zoomScale="123" zoomScaleNormal="123" workbookViewId="0" topLeftCell="A1">
      <pane ySplit="1" topLeftCell="A2" activePane="bottomLeft" state="frozen"/>
      <selection pane="topLeft" activeCell="A1" sqref="A1"/>
      <selection pane="bottomLeft" activeCell="C3" sqref="C3"/>
    </sheetView>
  </sheetViews>
  <sheetFormatPr defaultColWidth="9.140625" defaultRowHeight="12.75"/>
  <cols>
    <col min="1" max="1" width="41.421875" style="0" customWidth="1"/>
    <col min="2" max="2" width="4.57421875" style="5" customWidth="1"/>
    <col min="3" max="3" width="10.7109375" style="165" customWidth="1"/>
    <col min="4" max="4" width="8.8515625" style="166" customWidth="1"/>
    <col min="5" max="5" width="8.8515625" style="0" customWidth="1"/>
    <col min="6" max="6" width="4.8515625" style="0" customWidth="1"/>
    <col min="7" max="7" width="7.00390625" style="0" customWidth="1"/>
    <col min="8" max="8" width="6.28125" style="0" customWidth="1"/>
    <col min="9" max="9" width="11.421875" style="0" customWidth="1"/>
    <col min="10" max="10" width="8.421875" style="0" customWidth="1"/>
    <col min="11" max="11" width="6.8515625" style="0" customWidth="1"/>
    <col min="12" max="12" width="11.57421875" style="0" customWidth="1"/>
    <col min="13" max="13" width="16.8515625" style="0" customWidth="1"/>
  </cols>
  <sheetData>
    <row r="1" spans="1:13" s="116" customFormat="1" ht="12.75">
      <c r="A1" s="116" t="s">
        <v>1472</v>
      </c>
      <c r="B1" s="32"/>
      <c r="C1" s="95" t="s">
        <v>587</v>
      </c>
      <c r="D1" s="109" t="s">
        <v>588</v>
      </c>
      <c r="E1" s="116" t="s">
        <v>589</v>
      </c>
      <c r="F1" s="116" t="s">
        <v>590</v>
      </c>
      <c r="G1" s="116" t="s">
        <v>591</v>
      </c>
      <c r="H1" s="116" t="s">
        <v>592</v>
      </c>
      <c r="I1" s="116" t="s">
        <v>593</v>
      </c>
      <c r="J1" s="116" t="s">
        <v>594</v>
      </c>
      <c r="K1" s="116" t="s">
        <v>271</v>
      </c>
      <c r="L1" s="116" t="s">
        <v>1473</v>
      </c>
      <c r="M1" s="118" t="s">
        <v>688</v>
      </c>
    </row>
    <row r="2" spans="1:13" s="116" customFormat="1" ht="12.75">
      <c r="A2" s="116" t="s">
        <v>1474</v>
      </c>
      <c r="B2" s="32"/>
      <c r="C2" s="95"/>
      <c r="D2" s="109">
        <f>(K2/10.9375)+(G2/9.2105)+(F2/3.8889)-(H2/12.5)</f>
        <v>0</v>
      </c>
      <c r="M2" s="167">
        <f>(K2/10.9375)+(G2/9.2105)+(F2/3.8889)-(H2/12.5)</f>
        <v>0</v>
      </c>
    </row>
    <row r="3" spans="1:13" ht="12.75">
      <c r="A3" t="s">
        <v>1475</v>
      </c>
      <c r="C3" s="165">
        <v>0</v>
      </c>
      <c r="D3" s="109">
        <f>(K3/10.9375)+(G3/9.2105)+(F3/3.8889)-(H3/12.5)</f>
        <v>5.622853910245224</v>
      </c>
      <c r="E3">
        <v>210</v>
      </c>
      <c r="F3">
        <v>12</v>
      </c>
      <c r="G3">
        <v>18</v>
      </c>
      <c r="H3">
        <v>3</v>
      </c>
      <c r="I3">
        <v>30</v>
      </c>
      <c r="J3">
        <v>330</v>
      </c>
      <c r="K3">
        <v>9</v>
      </c>
      <c r="M3" s="167">
        <f>(K3/10.9375)+(G3/9.2105)+(F3/3.8889)-(H3/12.5)</f>
        <v>5.622853910245224</v>
      </c>
    </row>
    <row r="4" spans="1:13" ht="12.75">
      <c r="A4" t="s">
        <v>1476</v>
      </c>
      <c r="C4" s="165">
        <v>0</v>
      </c>
      <c r="D4" s="109">
        <f>(K4/10.9375)+(G4/9.2105)+(F4/3.8889)-(H4/12.5)</f>
        <v>6.879994449030903</v>
      </c>
      <c r="E4">
        <v>260</v>
      </c>
      <c r="F4">
        <v>16</v>
      </c>
      <c r="G4">
        <v>20</v>
      </c>
      <c r="H4">
        <v>4</v>
      </c>
      <c r="I4">
        <v>40</v>
      </c>
      <c r="J4">
        <v>350</v>
      </c>
      <c r="K4">
        <v>10</v>
      </c>
      <c r="M4" s="167">
        <f>(K4/10.9375)+(G4/9.2105)+(F4/3.8889)-(H4/12.5)</f>
        <v>6.879994449030903</v>
      </c>
    </row>
    <row r="5" spans="1:13" ht="12.75">
      <c r="A5" t="s">
        <v>1477</v>
      </c>
      <c r="C5" s="165">
        <v>0</v>
      </c>
      <c r="D5" s="109">
        <f>(K5/10.9375)+(G5/9.2105)+(F5/3.8889)-(H5/12.5)</f>
        <v>5.508570285753002</v>
      </c>
      <c r="E5">
        <v>210</v>
      </c>
      <c r="F5">
        <v>10</v>
      </c>
      <c r="G5">
        <v>20</v>
      </c>
      <c r="H5">
        <v>3</v>
      </c>
      <c r="I5">
        <v>30</v>
      </c>
      <c r="J5">
        <v>570</v>
      </c>
      <c r="K5">
        <v>11</v>
      </c>
      <c r="M5" s="167">
        <f>(K5/10.9375)+(G5/9.2105)+(F5/3.8889)-(H5/12.5)</f>
        <v>5.508570285753002</v>
      </c>
    </row>
    <row r="6" spans="1:13" ht="12.75">
      <c r="A6" t="s">
        <v>1478</v>
      </c>
      <c r="C6" s="165">
        <v>0</v>
      </c>
      <c r="D6" s="109">
        <f>(K6/10.9375)+(G6/9.2105)+(F6/3.8889)-(H6/12.5)</f>
        <v>4.891429322480513</v>
      </c>
      <c r="E6">
        <v>190</v>
      </c>
      <c r="F6">
        <v>7</v>
      </c>
      <c r="G6">
        <v>19</v>
      </c>
      <c r="H6">
        <v>2</v>
      </c>
      <c r="I6">
        <v>35</v>
      </c>
      <c r="J6">
        <v>480</v>
      </c>
      <c r="K6">
        <v>13</v>
      </c>
      <c r="M6" s="167">
        <f>(K6/10.9375)+(G6/9.2105)+(F6/3.8889)-(H6/12.5)</f>
        <v>4.891429322480513</v>
      </c>
    </row>
    <row r="7" spans="1:13" ht="12.75">
      <c r="A7" t="s">
        <v>1479</v>
      </c>
      <c r="C7" s="165">
        <v>0</v>
      </c>
      <c r="D7" s="109">
        <f>(K7/10.9375)+(G7/9.2105)+(F7/3.8889)-(H7/12.5)</f>
        <v>7.479993714339125</v>
      </c>
      <c r="E7">
        <v>280</v>
      </c>
      <c r="F7">
        <v>17</v>
      </c>
      <c r="G7">
        <v>20</v>
      </c>
      <c r="H7">
        <v>2</v>
      </c>
      <c r="I7">
        <v>35</v>
      </c>
      <c r="J7">
        <v>630</v>
      </c>
      <c r="K7">
        <v>12</v>
      </c>
      <c r="M7" s="167">
        <f>(K7/10.9375)+(G7/9.2105)+(F7/3.8889)-(H7/12.5)</f>
        <v>7.479993714339125</v>
      </c>
    </row>
    <row r="8" spans="1:13" ht="12.75">
      <c r="A8" t="s">
        <v>1480</v>
      </c>
      <c r="C8" s="165">
        <v>0</v>
      </c>
      <c r="D8" s="109">
        <f>(K8/10.9375)+(G8/9.2105)+(F8/3.8889)-(H8/12.5)</f>
        <v>9.691429420481958</v>
      </c>
      <c r="E8">
        <v>380</v>
      </c>
      <c r="F8">
        <v>17</v>
      </c>
      <c r="G8">
        <v>43</v>
      </c>
      <c r="H8">
        <v>9</v>
      </c>
      <c r="I8">
        <v>30</v>
      </c>
      <c r="J8">
        <v>740</v>
      </c>
      <c r="K8">
        <v>15</v>
      </c>
      <c r="M8" s="167">
        <f>(K8/10.9375)+(G8/9.2105)+(F8/3.8889)-(H8/12.5)</f>
        <v>9.691429420481958</v>
      </c>
    </row>
    <row r="9" spans="1:13" ht="12.75">
      <c r="A9" t="s">
        <v>1481</v>
      </c>
      <c r="C9" s="165">
        <v>0</v>
      </c>
      <c r="D9" s="109">
        <f>(K9/10.9375)+(G9/9.2105)+(F9/3.8889)-(H9/12.5)</f>
        <v>10.857141387839068</v>
      </c>
      <c r="E9">
        <v>420</v>
      </c>
      <c r="F9">
        <v>21</v>
      </c>
      <c r="G9">
        <v>45</v>
      </c>
      <c r="H9">
        <v>10</v>
      </c>
      <c r="I9">
        <v>40</v>
      </c>
      <c r="J9">
        <v>760</v>
      </c>
      <c r="K9">
        <v>15</v>
      </c>
      <c r="M9" s="167">
        <f>(K9/10.9375)+(G9/9.2105)+(F9/3.8889)-(H9/12.5)</f>
        <v>10.857141387839068</v>
      </c>
    </row>
    <row r="10" spans="1:13" s="116" customFormat="1" ht="12.75">
      <c r="A10" s="116" t="s">
        <v>1482</v>
      </c>
      <c r="B10" s="123" t="s">
        <v>606</v>
      </c>
      <c r="C10" s="95">
        <f>SUM(C3:C9)</f>
        <v>0</v>
      </c>
      <c r="D10" s="109">
        <f>(K10/10.9375)+(G10/9.2105)+(F10/3.8889)-(H10/12.5)</f>
        <v>0</v>
      </c>
      <c r="E10" s="116">
        <f>(E3*$C3)+(E4*$C4)+(E5*$C5)+(E6*$C6)+(E7*$C7)+(E8*$C8)+(E9*$C9)</f>
        <v>0</v>
      </c>
      <c r="F10" s="116">
        <f>(F3*$C3)+(F4*$C4)+(F5*$C5)+(F6*$C6)+(F7*$C7)+(F8*$C8)+(F9*$C9)</f>
        <v>0</v>
      </c>
      <c r="G10" s="116">
        <f>(G3*$C3)+(G4*$C4)+(G5*$C5)+(G6*$C6)+(G7*$C7)+(G8*$C8)+(G9*$C9)</f>
        <v>0</v>
      </c>
      <c r="H10" s="116">
        <f>(H3*$C3)+(H4*$C4)+(H5*$C5)+(H6*$C6)+(H7*$C7)+(H8*$C8)+(H9*$C9)</f>
        <v>0</v>
      </c>
      <c r="I10" s="116">
        <f>(I3*$C3)+(I4*$C4)+(I5*$C5)+(I6*$C6)+(I7*$C7)+(I8*$C8)+(I9*$C9)</f>
        <v>0</v>
      </c>
      <c r="J10" s="116">
        <f>(J3*$C3)+(J4*$C4)+(J5*$C5)+(J6*$C6)+(J7*$C7)+(J8*$C8)+(J9*$C9)</f>
        <v>0</v>
      </c>
      <c r="K10" s="116">
        <f>(K3*$C3)+(K4*$C4)+(K5*$C5)+(K6*$C6)+(K7*$C7)+(K8*$C8)+(K9*$C9)</f>
        <v>0</v>
      </c>
      <c r="M10" s="167">
        <f>(K10/10.9375)+(G10/9.2105)+(F10/3.8889)-(H10/12.5)</f>
        <v>0</v>
      </c>
    </row>
    <row r="11" spans="1:13" ht="12.75">
      <c r="A11" t="s">
        <v>1483</v>
      </c>
      <c r="C11" s="165">
        <v>0</v>
      </c>
      <c r="D11" s="109">
        <f>(K11/10.9375)+(G11/9.2105)+(F11/3.8889)-(H11/12.5)</f>
        <v>9.177150791909785</v>
      </c>
      <c r="E11">
        <v>370</v>
      </c>
      <c r="F11">
        <v>12</v>
      </c>
      <c r="G11">
        <v>54</v>
      </c>
      <c r="H11">
        <v>12</v>
      </c>
      <c r="I11">
        <v>10</v>
      </c>
      <c r="J11">
        <v>1080</v>
      </c>
      <c r="K11">
        <v>13</v>
      </c>
      <c r="M11" s="167">
        <f>(K11/10.9375)+(G11/9.2105)+(F11/3.8889)-(H11/12.5)</f>
        <v>9.177150791909785</v>
      </c>
    </row>
    <row r="12" spans="1:13" ht="12.75">
      <c r="A12" t="s">
        <v>1484</v>
      </c>
      <c r="C12" s="165">
        <v>0</v>
      </c>
      <c r="D12" s="109">
        <f>(K12/10.9375)+(G12/9.2105)+(F12/3.8889)-(H12/12.5)</f>
        <v>13.137146857246648</v>
      </c>
      <c r="E12">
        <v>520</v>
      </c>
      <c r="F12">
        <v>22</v>
      </c>
      <c r="G12">
        <v>65</v>
      </c>
      <c r="H12">
        <v>13</v>
      </c>
      <c r="I12">
        <v>25</v>
      </c>
      <c r="J12">
        <v>1270</v>
      </c>
      <c r="K12">
        <v>16</v>
      </c>
      <c r="M12" s="167">
        <f>(K12/10.9375)+(G12/9.2105)+(F12/3.8889)-(H12/12.5)</f>
        <v>13.137146857246648</v>
      </c>
    </row>
    <row r="13" spans="1:13" ht="12.75">
      <c r="A13" t="s">
        <v>1485</v>
      </c>
      <c r="C13" s="165">
        <v>0</v>
      </c>
      <c r="D13" s="109">
        <f>(K13/10.9375)+(G13/9.2105)+(F13/3.8889)-(H13/12.5)</f>
        <v>8.55428857149131</v>
      </c>
      <c r="E13">
        <v>330</v>
      </c>
      <c r="F13">
        <v>13</v>
      </c>
      <c r="G13">
        <v>40</v>
      </c>
      <c r="H13">
        <v>4</v>
      </c>
      <c r="I13">
        <v>25</v>
      </c>
      <c r="J13">
        <v>900</v>
      </c>
      <c r="K13">
        <v>13</v>
      </c>
      <c r="M13" s="167">
        <f>(K13/10.9375)+(G13/9.2105)+(F13/3.8889)-(H13/12.5)</f>
        <v>8.55428857149131</v>
      </c>
    </row>
    <row r="14" spans="1:13" ht="12.75">
      <c r="A14" t="s">
        <v>1486</v>
      </c>
      <c r="C14" s="165">
        <v>0</v>
      </c>
      <c r="D14" s="109">
        <f>(K14/10.9375)+(G14/9.2105)+(F14/3.8889)-(H14/12.5)</f>
        <v>10.891430857224956</v>
      </c>
      <c r="E14">
        <v>430</v>
      </c>
      <c r="F14">
        <v>18</v>
      </c>
      <c r="G14">
        <v>50</v>
      </c>
      <c r="H14">
        <v>9</v>
      </c>
      <c r="I14">
        <v>40</v>
      </c>
      <c r="J14">
        <v>1210</v>
      </c>
      <c r="K14">
        <v>17</v>
      </c>
      <c r="M14" s="167">
        <f>(K14/10.9375)+(G14/9.2105)+(F14/3.8889)-(H14/12.5)</f>
        <v>10.891430857224956</v>
      </c>
    </row>
    <row r="15" spans="1:13" ht="12.75">
      <c r="A15" t="s">
        <v>1487</v>
      </c>
      <c r="C15" s="165">
        <v>0</v>
      </c>
      <c r="D15" s="109">
        <f>(K15/10.9375)+(G15/9.2105)+(F15/3.8889)-(H15/12.5)</f>
        <v>10.622860587832115</v>
      </c>
      <c r="E15">
        <v>410</v>
      </c>
      <c r="F15">
        <v>16</v>
      </c>
      <c r="G15">
        <v>49</v>
      </c>
      <c r="H15">
        <v>8</v>
      </c>
      <c r="I15">
        <v>45</v>
      </c>
      <c r="J15">
        <v>1120</v>
      </c>
      <c r="K15">
        <v>20</v>
      </c>
      <c r="M15" s="167">
        <f>(K15/10.9375)+(G15/9.2105)+(F15/3.8889)-(H15/12.5)</f>
        <v>10.622860587832115</v>
      </c>
    </row>
    <row r="16" spans="1:13" ht="12.75">
      <c r="A16" t="s">
        <v>1488</v>
      </c>
      <c r="C16" s="165">
        <v>0</v>
      </c>
      <c r="D16" s="109">
        <f>(K16/10.9375)+(G16/9.2105)+(F16/3.8889)-(H16/12.5)</f>
        <v>10.605717420484291</v>
      </c>
      <c r="E16">
        <v>420</v>
      </c>
      <c r="F16">
        <v>16</v>
      </c>
      <c r="G16">
        <v>48</v>
      </c>
      <c r="H16">
        <v>8</v>
      </c>
      <c r="I16">
        <v>35</v>
      </c>
      <c r="J16">
        <v>1140</v>
      </c>
      <c r="K16">
        <v>21</v>
      </c>
      <c r="M16" s="167">
        <f>(K16/10.9375)+(G16/9.2105)+(F16/3.8889)-(H16/12.5)</f>
        <v>10.605717420484291</v>
      </c>
    </row>
    <row r="17" spans="1:13" ht="12.75">
      <c r="A17" t="s">
        <v>1489</v>
      </c>
      <c r="C17" s="165">
        <v>0</v>
      </c>
      <c r="D17" s="109">
        <f>(K17/10.9375)+(G17/9.2105)+(F17/3.8889)-(H17/12.5)</f>
        <v>12.782856375604572</v>
      </c>
      <c r="E17">
        <v>510</v>
      </c>
      <c r="F17">
        <v>23</v>
      </c>
      <c r="G17">
        <v>52</v>
      </c>
      <c r="H17">
        <v>11</v>
      </c>
      <c r="I17">
        <v>60</v>
      </c>
      <c r="J17">
        <v>1500</v>
      </c>
      <c r="K17">
        <v>23</v>
      </c>
      <c r="M17" s="167">
        <f>(K17/10.9375)+(G17/9.2105)+(F17/3.8889)-(H17/12.5)</f>
        <v>12.782856375604572</v>
      </c>
    </row>
    <row r="18" spans="1:13" ht="12.75">
      <c r="A18" t="s">
        <v>1490</v>
      </c>
      <c r="C18" s="165">
        <v>0</v>
      </c>
      <c r="D18" s="109">
        <f>(K18/10.9375)+(G18/9.2105)+(F18/3.8889)-(H18/12.5)</f>
        <v>12.028574449059592</v>
      </c>
      <c r="E18">
        <v>460</v>
      </c>
      <c r="F18">
        <v>17</v>
      </c>
      <c r="G18">
        <v>50</v>
      </c>
      <c r="H18">
        <v>3</v>
      </c>
      <c r="I18">
        <v>70</v>
      </c>
      <c r="J18">
        <v>1200</v>
      </c>
      <c r="K18">
        <v>27</v>
      </c>
      <c r="M18" s="167">
        <f>(K18/10.9375)+(G18/9.2105)+(F18/3.8889)-(H18/12.5)</f>
        <v>12.028574449059592</v>
      </c>
    </row>
    <row r="19" spans="1:13" ht="12.75">
      <c r="A19" t="s">
        <v>1491</v>
      </c>
      <c r="C19" s="165">
        <v>0</v>
      </c>
      <c r="D19" s="109">
        <f>(K19/10.9375)+(G19/9.2105)+(F19/3.8889)-(H19/12.5)</f>
        <v>12.16000166538645</v>
      </c>
      <c r="E19">
        <v>470</v>
      </c>
      <c r="F19">
        <v>18</v>
      </c>
      <c r="G19">
        <v>48</v>
      </c>
      <c r="H19">
        <v>3</v>
      </c>
      <c r="I19">
        <v>55</v>
      </c>
      <c r="J19">
        <v>1230</v>
      </c>
      <c r="K19">
        <v>28</v>
      </c>
      <c r="M19" s="167">
        <f>(K19/10.9375)+(G19/9.2105)+(F19/3.8889)-(H19/12.5)</f>
        <v>12.16000166538645</v>
      </c>
    </row>
    <row r="20" spans="1:13" ht="12.75">
      <c r="A20" t="s">
        <v>1492</v>
      </c>
      <c r="C20" s="165">
        <v>0</v>
      </c>
      <c r="D20" s="109">
        <f>(K20/10.9375)+(G20/9.2105)+(F20/3.8889)-(H20/12.5)</f>
        <v>10.137147036809608</v>
      </c>
      <c r="E20">
        <v>380</v>
      </c>
      <c r="F20">
        <v>15</v>
      </c>
      <c r="G20">
        <v>49</v>
      </c>
      <c r="H20">
        <v>4</v>
      </c>
      <c r="I20">
        <v>30</v>
      </c>
      <c r="J20">
        <v>1100</v>
      </c>
      <c r="K20">
        <v>14</v>
      </c>
      <c r="M20" s="167">
        <f>(K20/10.9375)+(G20/9.2105)+(F20/3.8889)-(H20/12.5)</f>
        <v>10.137147036809608</v>
      </c>
    </row>
    <row r="21" spans="1:13" ht="12.75">
      <c r="A21" t="s">
        <v>1493</v>
      </c>
      <c r="C21" s="165">
        <v>0</v>
      </c>
      <c r="D21" s="109">
        <f>(K21/10.9375)+(G21/9.2105)+(F21/3.8889)-(H21/12.5)</f>
        <v>9.61143464496569</v>
      </c>
      <c r="E21">
        <v>370</v>
      </c>
      <c r="F21">
        <v>12</v>
      </c>
      <c r="G21">
        <v>48</v>
      </c>
      <c r="H21">
        <v>3</v>
      </c>
      <c r="I21">
        <v>35</v>
      </c>
      <c r="J21">
        <v>1000</v>
      </c>
      <c r="K21">
        <v>17</v>
      </c>
      <c r="M21" s="167">
        <f>(K21/10.9375)+(G21/9.2105)+(F21/3.8889)-(H21/12.5)</f>
        <v>9.61143464496569</v>
      </c>
    </row>
    <row r="22" spans="1:13" ht="12.75">
      <c r="A22" t="s">
        <v>1494</v>
      </c>
      <c r="C22" s="165">
        <v>0</v>
      </c>
      <c r="D22" s="109">
        <f>(K22/10.9375)+(G22/9.2105)+(F22/3.8889)-(H22/12.5)</f>
        <v>9.594291477617865</v>
      </c>
      <c r="E22">
        <v>370</v>
      </c>
      <c r="F22">
        <v>12</v>
      </c>
      <c r="G22">
        <v>47</v>
      </c>
      <c r="H22">
        <v>3</v>
      </c>
      <c r="I22">
        <v>25</v>
      </c>
      <c r="J22">
        <v>1020</v>
      </c>
      <c r="K22">
        <v>18</v>
      </c>
      <c r="M22" s="167">
        <f>(K22/10.9375)+(G22/9.2105)+(F22/3.8889)-(H22/12.5)</f>
        <v>9.594291477617865</v>
      </c>
    </row>
    <row r="23" spans="1:13" ht="12.75">
      <c r="A23" t="s">
        <v>1495</v>
      </c>
      <c r="C23" s="165">
        <v>0</v>
      </c>
      <c r="D23" s="109">
        <f>(K23/10.9375)+(G23/9.2105)+(F23/3.8889)-(H23/12.5)</f>
        <v>18.73142612258892</v>
      </c>
      <c r="E23">
        <v>730</v>
      </c>
      <c r="F23">
        <v>35</v>
      </c>
      <c r="G23">
        <v>75</v>
      </c>
      <c r="H23">
        <v>11</v>
      </c>
      <c r="I23">
        <v>65</v>
      </c>
      <c r="J23">
        <v>2090</v>
      </c>
      <c r="K23">
        <v>27</v>
      </c>
      <c r="M23" s="167">
        <f>(K23/10.9375)+(G23/9.2105)+(F23/3.8889)-(H23/12.5)</f>
        <v>18.73142612258892</v>
      </c>
    </row>
    <row r="24" spans="1:13" ht="12.75">
      <c r="A24" t="s">
        <v>1496</v>
      </c>
      <c r="C24" s="165">
        <v>0</v>
      </c>
      <c r="D24" s="109">
        <f>(K24/10.9375)+(G24/9.2105)+(F24/3.8889)-(H24/12.5)</f>
        <v>17.760001338901084</v>
      </c>
      <c r="E24">
        <v>690</v>
      </c>
      <c r="F24">
        <v>29</v>
      </c>
      <c r="G24">
        <v>73</v>
      </c>
      <c r="H24">
        <v>8</v>
      </c>
      <c r="I24">
        <v>70</v>
      </c>
      <c r="J24">
        <v>1900</v>
      </c>
      <c r="K24">
        <v>33</v>
      </c>
      <c r="M24" s="167">
        <f>(K24/10.9375)+(G24/9.2105)+(F24/3.8889)-(H24/12.5)</f>
        <v>17.760001338901084</v>
      </c>
    </row>
    <row r="25" spans="1:13" ht="12.75">
      <c r="A25" t="s">
        <v>1497</v>
      </c>
      <c r="C25" s="165">
        <v>0</v>
      </c>
      <c r="D25" s="109">
        <f>(K25/10.9375)+(G25/9.2105)+(F25/3.8889)-(H25/12.5)</f>
        <v>17.634286008290054</v>
      </c>
      <c r="E25">
        <v>690</v>
      </c>
      <c r="F25">
        <v>30</v>
      </c>
      <c r="G25">
        <v>72</v>
      </c>
      <c r="H25">
        <v>8</v>
      </c>
      <c r="I25">
        <v>60</v>
      </c>
      <c r="J25">
        <v>1970</v>
      </c>
      <c r="K25">
        <v>30</v>
      </c>
      <c r="M25" s="167">
        <f>(K25/10.9375)+(G25/9.2105)+(F25/3.8889)-(H25/12.5)</f>
        <v>17.634286008290054</v>
      </c>
    </row>
    <row r="26" spans="1:13" s="116" customFormat="1" ht="12.75">
      <c r="A26" s="116" t="s">
        <v>1498</v>
      </c>
      <c r="B26" s="123" t="s">
        <v>606</v>
      </c>
      <c r="C26" s="95">
        <f>SUM(C11:C25)</f>
        <v>0</v>
      </c>
      <c r="D26" s="109">
        <f>(K26/10.9375)+(G26/9.2105)+(F26/3.8889)-(H26/12.5)</f>
        <v>0</v>
      </c>
      <c r="E26" s="116">
        <f>(E11*$C11)+(E12*$C12)+(E13*$C13)+(E14*$C14)+(E15*$C15)+(E16*$C16)+(E17*$C17)+(E18*$C18)+(E19*$C19)+(E20*$C20)+(E21*$C21)+(E22*$C22)+(E23*$C23)+(E24*$C24)+(E25*$C25)</f>
        <v>0</v>
      </c>
      <c r="F26" s="116">
        <f>(F11*$C11)+(F12*$C12)+(F13*$C13)+(F14*$C14)+(F15*$C15)+(F16*$C16)+(F17*$C17)+(F18*$C18)+(F19*$C19)+(F20*$C20)+(F21*$C21)+(F22*$C22)+(F23*$C23)+(F24*$C24)+(F25*$C25)</f>
        <v>0</v>
      </c>
      <c r="G26" s="116">
        <f>(G11*$C11)+(G12*$C12)+(G13*$C13)+(G14*$C14)+(G15*$C15)+(G16*$C16)+(G17*$C17)+(G18*$C18)+(G19*$C19)+(G20*$C20)+(G21*$C21)+(G22*$C22)+(G23*$C23)+(G24*$C24)+(G25*$C25)</f>
        <v>0</v>
      </c>
      <c r="H26" s="116">
        <f>(H11*$C11)+(H12*$C12)+(H13*$C13)+(H14*$C14)+(H15*$C15)+(H16*$C16)+(H17*$C17)+(H18*$C18)+(H19*$C19)+(H20*$C20)+(H21*$C21)+(H22*$C22)+(H23*$C23)+(H24*$C24)+(H25*$C25)</f>
        <v>0</v>
      </c>
      <c r="I26" s="116">
        <f>(I11*$C11)+(I12*$C12)+(I13*$C13)+(I14*$C14)+(I15*$C15)+(I16*$C16)+(I17*$C17)+(I18*$C18)+(I19*$C19)+(I20*$C20)+(I21*$C21)+(I22*$C22)+(I23*$C23)+(I24*$C24)+(I25*$C25)</f>
        <v>0</v>
      </c>
      <c r="J26" s="116">
        <f>(J11*$C11)+(J12*$C12)+(J13*$C13)+(J14*$C14)+(J15*$C15)+(J16*$C16)+(J17*$C17)+(J18*$C18)+(J19*$C19)+(J20*$C20)+(J21*$C21)+(J22*$C22)+(J23*$C23)+(J24*$C24)+(J25*$C25)</f>
        <v>0</v>
      </c>
      <c r="K26" s="116">
        <f>(K11*$C11)+(K12*$C12)+(K13*$C13)+(K14*$C14)+(K15*$C15)+(K16*$C16)+(K17*$C17)+(K18*$C18)+(K19*$C19)+(K20*$C20)+(K21*$C21)+(K22*$C22)+(K23*$C23)+(K24*$C24)+(K25*$C25)</f>
        <v>0</v>
      </c>
      <c r="M26" s="167">
        <f>(K26/10.9375)+(G26/9.2105)+(F26/3.8889)-(H26/12.5)</f>
        <v>0</v>
      </c>
    </row>
    <row r="27" spans="1:13" ht="12.75">
      <c r="A27" t="s">
        <v>1499</v>
      </c>
      <c r="C27" s="165">
        <v>0</v>
      </c>
      <c r="D27" s="109">
        <f>(K27/10.9375)+(G27/9.2105)+(F27/3.8889)-(H27/12.5)</f>
        <v>10.10284924089031</v>
      </c>
      <c r="E27">
        <v>380</v>
      </c>
      <c r="F27">
        <v>23</v>
      </c>
      <c r="G27">
        <v>29</v>
      </c>
      <c r="H27">
        <v>3</v>
      </c>
      <c r="I27">
        <v>40</v>
      </c>
      <c r="J27">
        <v>580</v>
      </c>
      <c r="K27">
        <v>14</v>
      </c>
      <c r="M27" s="167">
        <f>(K27/10.9375)+(G27/9.2105)+(F27/3.8889)-(H27/12.5)</f>
        <v>10.10284924089031</v>
      </c>
    </row>
    <row r="28" spans="1:13" ht="12.75">
      <c r="A28" t="s">
        <v>1500</v>
      </c>
      <c r="C28" s="165">
        <v>0</v>
      </c>
      <c r="D28" s="109">
        <f>(K28/10.9375)+(G28/9.2105)+(F28/3.8889)-(H28/12.5)</f>
        <v>9.57713684904639</v>
      </c>
      <c r="E28">
        <v>360</v>
      </c>
      <c r="F28">
        <v>20</v>
      </c>
      <c r="G28">
        <v>28</v>
      </c>
      <c r="H28">
        <v>2</v>
      </c>
      <c r="I28">
        <v>45</v>
      </c>
      <c r="J28">
        <v>490</v>
      </c>
      <c r="K28">
        <v>17</v>
      </c>
      <c r="M28" s="167">
        <f>(K28/10.9375)+(G28/9.2105)+(F28/3.8889)-(H28/12.5)</f>
        <v>9.57713684904639</v>
      </c>
    </row>
    <row r="29" spans="1:13" ht="12.75">
      <c r="A29" t="s">
        <v>1501</v>
      </c>
      <c r="C29" s="165">
        <v>0</v>
      </c>
      <c r="D29" s="109">
        <f>(K29/10.9375)+(G29/9.2105)+(F29/3.8889)-(H29/12.5)</f>
        <v>9.468565110269996</v>
      </c>
      <c r="E29">
        <v>360</v>
      </c>
      <c r="F29">
        <v>20</v>
      </c>
      <c r="G29">
        <v>27</v>
      </c>
      <c r="H29">
        <v>2</v>
      </c>
      <c r="I29">
        <v>35</v>
      </c>
      <c r="J29">
        <v>500</v>
      </c>
      <c r="K29">
        <v>17</v>
      </c>
      <c r="M29" s="167">
        <f>(K29/10.9375)+(G29/9.2105)+(F29/3.8889)-(H29/12.5)</f>
        <v>9.468565110269996</v>
      </c>
    </row>
    <row r="30" spans="1:13" ht="12.75">
      <c r="A30" t="s">
        <v>1502</v>
      </c>
      <c r="C30" s="165">
        <v>0</v>
      </c>
      <c r="D30" s="109">
        <f>(K30/10.9375)+(G30/9.2105)+(F30/3.8889)-(H30/12.5)</f>
        <v>11.239989469471022</v>
      </c>
      <c r="E30">
        <v>420</v>
      </c>
      <c r="F30">
        <v>27</v>
      </c>
      <c r="G30">
        <v>30</v>
      </c>
      <c r="H30">
        <v>3</v>
      </c>
      <c r="I30">
        <v>35</v>
      </c>
      <c r="J30">
        <v>760</v>
      </c>
      <c r="K30">
        <v>14</v>
      </c>
      <c r="M30" s="167">
        <f>(K30/10.9375)+(G30/9.2105)+(F30/3.8889)-(H30/12.5)</f>
        <v>11.239989469471022</v>
      </c>
    </row>
    <row r="31" spans="1:13" ht="12.75">
      <c r="A31" t="s">
        <v>1503</v>
      </c>
      <c r="C31" s="165">
        <v>0</v>
      </c>
      <c r="D31" s="109">
        <f>(K31/10.9375)+(G31/9.2105)+(F31/3.8889)-(H31/12.5)</f>
        <v>10.605705338850704</v>
      </c>
      <c r="E31">
        <v>400</v>
      </c>
      <c r="F31">
        <v>24</v>
      </c>
      <c r="G31">
        <v>28</v>
      </c>
      <c r="H31">
        <v>2</v>
      </c>
      <c r="I31">
        <v>40</v>
      </c>
      <c r="J31">
        <v>660</v>
      </c>
      <c r="K31">
        <v>17</v>
      </c>
      <c r="M31" s="167">
        <f>(K31/10.9375)+(G31/9.2105)+(F31/3.8889)-(H31/12.5)</f>
        <v>10.605705338850704</v>
      </c>
    </row>
    <row r="32" spans="1:13" ht="12.75">
      <c r="A32" t="s">
        <v>1504</v>
      </c>
      <c r="C32" s="165">
        <v>0</v>
      </c>
      <c r="D32" s="109">
        <f>(K32/10.9375)+(G32/9.2105)+(F32/3.8889)-(H32/12.5)</f>
        <v>10.49713360007431</v>
      </c>
      <c r="E32">
        <v>400</v>
      </c>
      <c r="F32">
        <v>24</v>
      </c>
      <c r="G32">
        <v>27</v>
      </c>
      <c r="H32">
        <v>2</v>
      </c>
      <c r="I32">
        <v>30</v>
      </c>
      <c r="J32">
        <v>680</v>
      </c>
      <c r="K32">
        <v>17</v>
      </c>
      <c r="M32" s="167">
        <f>(K32/10.9375)+(G32/9.2105)+(F32/3.8889)-(H32/12.5)</f>
        <v>10.49713360007431</v>
      </c>
    </row>
    <row r="33" spans="1:13" ht="12.75">
      <c r="A33" t="s">
        <v>1505</v>
      </c>
      <c r="C33" s="165">
        <v>0</v>
      </c>
      <c r="D33" s="109">
        <f>(K33/10.9375)+(G33/9.2105)+(F33/3.8889)-(H33/12.5)</f>
        <v>9.862850285787056</v>
      </c>
      <c r="E33">
        <v>370</v>
      </c>
      <c r="F33">
        <v>22</v>
      </c>
      <c r="G33">
        <v>30</v>
      </c>
      <c r="H33">
        <v>3</v>
      </c>
      <c r="I33">
        <v>25</v>
      </c>
      <c r="J33">
        <v>740</v>
      </c>
      <c r="K33">
        <v>13</v>
      </c>
      <c r="M33" s="167">
        <f>(K33/10.9375)+(G33/9.2105)+(F33/3.8889)-(H33/12.5)</f>
        <v>9.862850285787056</v>
      </c>
    </row>
    <row r="34" spans="1:13" ht="12.75">
      <c r="A34" t="s">
        <v>1506</v>
      </c>
      <c r="C34" s="165">
        <v>0</v>
      </c>
      <c r="D34" s="109">
        <f>(K34/10.9375)+(G34/9.2105)+(F34/3.8889)-(H34/12.5)</f>
        <v>9.337137893943137</v>
      </c>
      <c r="E34">
        <v>350</v>
      </c>
      <c r="F34">
        <v>19</v>
      </c>
      <c r="G34">
        <v>29</v>
      </c>
      <c r="H34">
        <v>2</v>
      </c>
      <c r="I34">
        <v>25</v>
      </c>
      <c r="J34">
        <v>640</v>
      </c>
      <c r="K34">
        <v>16</v>
      </c>
      <c r="M34" s="167">
        <f>(K34/10.9375)+(G34/9.2105)+(F34/3.8889)-(H34/12.5)</f>
        <v>9.337137893943137</v>
      </c>
    </row>
    <row r="35" spans="1:13" ht="12.75">
      <c r="A35" t="s">
        <v>1507</v>
      </c>
      <c r="C35" s="165">
        <v>0</v>
      </c>
      <c r="D35" s="109">
        <f>(K35/10.9375)+(G35/9.2105)+(F35/3.8889)-(H35/12.5)</f>
        <v>9.30856615516674</v>
      </c>
      <c r="E35">
        <v>350</v>
      </c>
      <c r="F35">
        <v>19</v>
      </c>
      <c r="G35">
        <v>28</v>
      </c>
      <c r="H35">
        <v>1</v>
      </c>
      <c r="I35">
        <v>20</v>
      </c>
      <c r="J35">
        <v>660</v>
      </c>
      <c r="K35">
        <v>16</v>
      </c>
      <c r="M35" s="167">
        <f>(K35/10.9375)+(G35/9.2105)+(F35/3.8889)-(H35/12.5)</f>
        <v>9.30856615516674</v>
      </c>
    </row>
    <row r="36" spans="1:13" s="116" customFormat="1" ht="12.75">
      <c r="A36" s="116" t="s">
        <v>1508</v>
      </c>
      <c r="B36" s="123" t="s">
        <v>606</v>
      </c>
      <c r="C36" s="95">
        <f>SUM(C27:C35)</f>
        <v>0</v>
      </c>
      <c r="D36" s="109">
        <f>(K36/10.9375)+(G36/9.2105)+(F36/3.8889)-(H36/12.5)</f>
        <v>0</v>
      </c>
      <c r="E36" s="116">
        <f>(E27*$C27)+(E28*$C28)+(E29*$C29)+(E30*$C30)+(E31*$C31)+(E32*$C32)+(E33*$C33)+(E34*$C34)+(E35*$C35)</f>
        <v>0</v>
      </c>
      <c r="F36" s="116">
        <f>(F27*$C27)+(F28*$C28)+(F29*$C29)+(F30*$C30)+(F31*$C31)+(F32*$C32)+(F33*$C33)+(F34*$C34)+(F35*$C35)</f>
        <v>0</v>
      </c>
      <c r="G36" s="116">
        <f>(G27*$C27)+(G28*$C28)+(G29*$C29)+(G30*$C30)+(G31*$C31)+(G32*$C32)+(G33*$C33)+(G34*$C34)+(G35*$C35)</f>
        <v>0</v>
      </c>
      <c r="H36" s="116">
        <f>(H27*$C27)+(H28*$C28)+(H29*$C29)+(H30*$C30)+(H31*$C31)+(H32*$C32)+(H33*$C33)+(H34*$C34)+(H35*$C35)</f>
        <v>0</v>
      </c>
      <c r="I36" s="116">
        <f>(I27*$C27)+(I28*$C28)+(I29*$C29)+(I30*$C30)+(I31*$C31)+(I32*$C32)+(I33*$C33)+(I34*$C34)+(I35*$C35)</f>
        <v>0</v>
      </c>
      <c r="J36" s="116">
        <f>(J27*$C27)+(J28*$C28)+(J29*$C29)+(J30*$C30)+(J31*$C31)+(J32*$C32)+(J33*$C33)+(J34*$C34)+(J35*$C35)</f>
        <v>0</v>
      </c>
      <c r="K36" s="116">
        <f>(K27*$C27)+(K28*$C28)+(K29*$C29)+(K30*$C30)+(K31*$C31)+(K32*$C32)+(K33*$C33)+(K34*$C34)+(K35*$C35)</f>
        <v>0</v>
      </c>
      <c r="M36" s="167">
        <f>(K36/10.9375)+(G36/9.2105)+(F36/3.8889)-(H36/12.5)</f>
        <v>0</v>
      </c>
    </row>
    <row r="37" spans="1:13" ht="12.75">
      <c r="A37" t="s">
        <v>1509</v>
      </c>
      <c r="C37" s="165">
        <v>0</v>
      </c>
      <c r="D37" s="109">
        <f>(K37/10.9375)+(G37/9.2105)+(F37/3.8889)-(H37/12.5)</f>
        <v>7.845712375563522</v>
      </c>
      <c r="E37">
        <v>300</v>
      </c>
      <c r="F37">
        <v>14</v>
      </c>
      <c r="G37">
        <v>27</v>
      </c>
      <c r="H37">
        <v>3</v>
      </c>
      <c r="I37">
        <v>35</v>
      </c>
      <c r="J37">
        <v>550</v>
      </c>
      <c r="K37">
        <v>17</v>
      </c>
      <c r="M37" s="167">
        <f>(K37/10.9375)+(G37/9.2105)+(F37/3.8889)-(H37/12.5)</f>
        <v>7.845712375563522</v>
      </c>
    </row>
    <row r="38" spans="1:13" ht="12.75">
      <c r="A38" t="s">
        <v>1510</v>
      </c>
      <c r="C38" s="165">
        <v>0</v>
      </c>
      <c r="D38" s="109">
        <f>(K38/10.9375)+(G38/9.2105)+(F38/3.8889)-(H38/12.5)</f>
        <v>7.605713420460267</v>
      </c>
      <c r="E38">
        <v>300</v>
      </c>
      <c r="F38">
        <v>13</v>
      </c>
      <c r="G38">
        <v>28</v>
      </c>
      <c r="H38">
        <v>3</v>
      </c>
      <c r="I38">
        <v>45</v>
      </c>
      <c r="J38">
        <v>530</v>
      </c>
      <c r="K38">
        <v>16</v>
      </c>
      <c r="M38" s="167">
        <f>(K38/10.9375)+(G38/9.2105)+(F38/3.8889)-(H38/12.5)</f>
        <v>7.605713420460267</v>
      </c>
    </row>
    <row r="39" spans="1:13" ht="12.75">
      <c r="A39" t="s">
        <v>1511</v>
      </c>
      <c r="C39" s="165">
        <v>0</v>
      </c>
      <c r="D39" s="109">
        <f>(K39/10.9375)+(G39/9.2105)+(F39/3.8889)-(H39/12.5)</f>
        <v>7.845712375563522</v>
      </c>
      <c r="E39">
        <v>300</v>
      </c>
      <c r="F39">
        <v>14</v>
      </c>
      <c r="G39">
        <v>27</v>
      </c>
      <c r="H39">
        <v>3</v>
      </c>
      <c r="I39">
        <v>35</v>
      </c>
      <c r="J39">
        <v>550</v>
      </c>
      <c r="K39">
        <v>17</v>
      </c>
      <c r="M39" s="167">
        <f>(K39/10.9375)+(G39/9.2105)+(F39/3.8889)-(H39/12.5)</f>
        <v>7.845712375563522</v>
      </c>
    </row>
    <row r="40" spans="1:13" ht="12.75">
      <c r="A40" t="s">
        <v>1512</v>
      </c>
      <c r="C40" s="165">
        <v>0</v>
      </c>
      <c r="D40" s="109">
        <f>(K40/10.9375)+(G40/9.2105)+(F40/3.8889)-(H40/12.5)</f>
        <v>9.41713642455958</v>
      </c>
      <c r="E40">
        <v>360</v>
      </c>
      <c r="F40">
        <v>21</v>
      </c>
      <c r="G40">
        <v>29</v>
      </c>
      <c r="H40">
        <v>4</v>
      </c>
      <c r="I40">
        <v>35</v>
      </c>
      <c r="J40">
        <v>810</v>
      </c>
      <c r="K40">
        <v>13</v>
      </c>
      <c r="M40" s="167">
        <f>(K40/10.9375)+(G40/9.2105)+(F40/3.8889)-(H40/12.5)</f>
        <v>9.41713642455958</v>
      </c>
    </row>
    <row r="41" spans="1:13" ht="12.75">
      <c r="A41" t="s">
        <v>1513</v>
      </c>
      <c r="C41" s="165">
        <v>0</v>
      </c>
      <c r="D41" s="109">
        <f>(K41/10.9375)+(G41/9.2105)+(F41/3.8889)-(H41/12.5)</f>
        <v>8.89142403271566</v>
      </c>
      <c r="E41">
        <v>340</v>
      </c>
      <c r="F41">
        <v>18</v>
      </c>
      <c r="G41">
        <v>28</v>
      </c>
      <c r="H41">
        <v>3</v>
      </c>
      <c r="I41">
        <v>40</v>
      </c>
      <c r="J41">
        <v>710</v>
      </c>
      <c r="K41">
        <v>16</v>
      </c>
      <c r="M41" s="167">
        <f>(K41/10.9375)+(G41/9.2105)+(F41/3.8889)-(H41/12.5)</f>
        <v>8.89142403271566</v>
      </c>
    </row>
    <row r="42" spans="1:13" ht="12.75">
      <c r="A42" t="s">
        <v>1514</v>
      </c>
      <c r="C42" s="165">
        <v>0</v>
      </c>
      <c r="D42" s="109">
        <f>(K42/10.9375)+(G42/9.2105)+(F42/3.8889)-(H42/12.5)</f>
        <v>8.79999546128709</v>
      </c>
      <c r="E42">
        <v>340</v>
      </c>
      <c r="F42">
        <v>18</v>
      </c>
      <c r="G42">
        <v>28</v>
      </c>
      <c r="H42">
        <v>3</v>
      </c>
      <c r="I42">
        <v>35</v>
      </c>
      <c r="J42">
        <v>760</v>
      </c>
      <c r="K42">
        <v>15</v>
      </c>
      <c r="M42" s="167">
        <f>(K42/10.9375)+(G42/9.2105)+(F42/3.8889)-(H42/12.5)</f>
        <v>8.79999546128709</v>
      </c>
    </row>
    <row r="43" spans="1:13" ht="12.75">
      <c r="A43" t="s">
        <v>1515</v>
      </c>
      <c r="C43" s="165">
        <v>0</v>
      </c>
      <c r="D43" s="109">
        <f>(K43/10.9375)+(G43/9.2105)+(F43/3.8889)-(H43/12.5)</f>
        <v>7.982855428629504</v>
      </c>
      <c r="E43">
        <v>310</v>
      </c>
      <c r="F43">
        <v>15</v>
      </c>
      <c r="G43">
        <v>30</v>
      </c>
      <c r="H43">
        <v>4</v>
      </c>
      <c r="I43">
        <v>25</v>
      </c>
      <c r="J43">
        <v>780</v>
      </c>
      <c r="K43">
        <v>13</v>
      </c>
      <c r="M43" s="167">
        <f>(K43/10.9375)+(G43/9.2105)+(F43/3.8889)-(H43/12.5)</f>
        <v>7.982855428629504</v>
      </c>
    </row>
    <row r="44" spans="1:13" ht="12.75">
      <c r="A44" t="s">
        <v>1516</v>
      </c>
      <c r="C44" s="165">
        <v>0</v>
      </c>
      <c r="D44" s="109">
        <f>(K44/10.9375)+(G44/9.2105)+(F44/3.8889)-(H44/12.5)</f>
        <v>7.6228565878080925</v>
      </c>
      <c r="E44">
        <v>290</v>
      </c>
      <c r="F44">
        <v>13</v>
      </c>
      <c r="G44">
        <v>29</v>
      </c>
      <c r="H44">
        <v>3</v>
      </c>
      <c r="I44">
        <v>25</v>
      </c>
      <c r="J44">
        <v>690</v>
      </c>
      <c r="K44">
        <v>15</v>
      </c>
      <c r="M44" s="167">
        <f>(K44/10.9375)+(G44/9.2105)+(F44/3.8889)-(H44/12.5)</f>
        <v>7.6228565878080925</v>
      </c>
    </row>
    <row r="45" spans="1:13" ht="12.75">
      <c r="A45" t="s">
        <v>1517</v>
      </c>
      <c r="C45" s="165">
        <v>0</v>
      </c>
      <c r="D45" s="109">
        <f>(K45/10.9375)+(G45/9.2105)+(F45/3.8889)-(H45/12.5)</f>
        <v>7.685713420460267</v>
      </c>
      <c r="E45">
        <v>290</v>
      </c>
      <c r="F45">
        <v>13</v>
      </c>
      <c r="G45">
        <v>28</v>
      </c>
      <c r="H45">
        <v>2</v>
      </c>
      <c r="I45">
        <v>20</v>
      </c>
      <c r="J45">
        <v>700</v>
      </c>
      <c r="K45">
        <v>16</v>
      </c>
      <c r="M45" s="167">
        <f>(K45/10.9375)+(G45/9.2105)+(F45/3.8889)-(H45/12.5)</f>
        <v>7.685713420460267</v>
      </c>
    </row>
    <row r="46" spans="1:13" ht="12.75">
      <c r="A46" t="s">
        <v>1518</v>
      </c>
      <c r="C46" s="165">
        <v>0</v>
      </c>
      <c r="D46" s="109">
        <f>(K46/10.9375)+(G46/9.2105)+(F46/3.8889)-(H46/12.5)</f>
        <v>14.702846547047043</v>
      </c>
      <c r="E46">
        <v>560</v>
      </c>
      <c r="F46">
        <v>33</v>
      </c>
      <c r="G46">
        <v>44</v>
      </c>
      <c r="H46">
        <v>6</v>
      </c>
      <c r="I46">
        <v>60</v>
      </c>
      <c r="J46">
        <v>980</v>
      </c>
      <c r="K46">
        <v>21</v>
      </c>
      <c r="M46" s="167">
        <f>(K46/10.9375)+(G46/9.2105)+(F46/3.8889)-(H46/12.5)</f>
        <v>14.702846547047043</v>
      </c>
    </row>
    <row r="47" spans="1:13" ht="12.75">
      <c r="A47" t="s">
        <v>1519</v>
      </c>
      <c r="C47" s="165">
        <v>0</v>
      </c>
      <c r="D47" s="109">
        <f>(K47/10.9375)+(G47/9.2105)+(F47/3.8889)-(H47/12.5)</f>
        <v>16.14855882460912</v>
      </c>
      <c r="E47">
        <v>610</v>
      </c>
      <c r="F47">
        <v>37</v>
      </c>
      <c r="G47">
        <v>47</v>
      </c>
      <c r="H47">
        <v>6</v>
      </c>
      <c r="I47">
        <v>70</v>
      </c>
      <c r="J47">
        <v>990</v>
      </c>
      <c r="K47">
        <v>22</v>
      </c>
      <c r="M47" s="167">
        <f>(K47/10.9375)+(G47/9.2105)+(F47/3.8889)-(H47/12.5)</f>
        <v>16.14855882460912</v>
      </c>
    </row>
    <row r="48" spans="1:13" s="116" customFormat="1" ht="12.75">
      <c r="A48" s="116" t="s">
        <v>1520</v>
      </c>
      <c r="B48" s="123" t="s">
        <v>606</v>
      </c>
      <c r="C48" s="95">
        <f>SUM(C37:C47)</f>
        <v>0</v>
      </c>
      <c r="D48" s="109">
        <f>(K48/10.9375)+(G48/9.2105)+(F48/3.8889)-(H48/12.5)</f>
        <v>0</v>
      </c>
      <c r="E48" s="116">
        <f>(E37*$C37)+(E38*$C38)+(E39*$C39)+(E40*$C40)+(E41*$C41)+(E42*$C42)+(E43*$C43)+(E44*$C44)+(E45*$C45)+(E46*$C46)+(E47*$C47)</f>
        <v>0</v>
      </c>
      <c r="F48" s="116">
        <f>(F37*$C37)+(F38*$C38)+(F39*$C39)+(F40*$C40)+(F41*$C41)+(F42*$C42)+(F43*$C43)+(F44*$C44)+(F45*$C45)+(F46*$C46)+(F47*$C47)</f>
        <v>0</v>
      </c>
      <c r="G48" s="116">
        <f>(G37*$C37)+(G38*$C38)+(G39*$C39)+(G40*$C40)+(G41*$C41)+(G42*$C42)+(G43*$C43)+(G44*$C44)+(G45*$C45)+(G46*$C46)+(G47*$C47)</f>
        <v>0</v>
      </c>
      <c r="H48" s="116">
        <f>(H37*$C37)+(H38*$C38)+(H39*$C39)+(H40*$C40)+(H41*$C41)+(H42*$C42)+(H43*$C43)+(H44*$C44)+(H45*$C45)+(H46*$C46)+(H47*$C47)</f>
        <v>0</v>
      </c>
      <c r="I48" s="116">
        <f>(I37*$C37)+(I38*$C38)+(I39*$C39)+(I40*$C40)+(I41*$C41)+(I42*$C42)+(I43*$C43)+(I44*$C44)+(I45*$C45)+(I46*$C46)+(I47*$C47)</f>
        <v>0</v>
      </c>
      <c r="J48" s="116">
        <f>(J37*$C37)+(J38*$C38)+(J39*$C39)+(J40*$C40)+(J41*$C41)+(J42*$C42)+(J43*$C43)+(J44*$C44)+(J45*$C45)+(J46*$C46)+(J47*$C47)</f>
        <v>0</v>
      </c>
      <c r="K48" s="116">
        <f>(K37*$C37)+(K38*$C38)+(K39*$C39)+(K40*$C40)+(K41*$C41)+(K42*$C42)+(K43*$C43)+(K44*$C44)+(K45*$C45)+(K46*$C46)+(K47*$C47)</f>
        <v>0</v>
      </c>
      <c r="M48" s="167">
        <f>(K48/10.9375)+(G48/9.2105)+(F48/3.8889)-(H48/12.5)</f>
        <v>0</v>
      </c>
    </row>
    <row r="49" spans="1:13" ht="12.75">
      <c r="A49" t="s">
        <v>1521</v>
      </c>
      <c r="C49" s="165">
        <v>0</v>
      </c>
      <c r="D49" s="109">
        <f>(K49/10.9375)+(G49/9.2105)+(F49/3.8889)-(H49/12.5)</f>
        <v>8.537140179659755</v>
      </c>
      <c r="E49">
        <v>320</v>
      </c>
      <c r="F49">
        <v>18</v>
      </c>
      <c r="G49">
        <v>34</v>
      </c>
      <c r="H49">
        <v>3</v>
      </c>
      <c r="I49">
        <v>3</v>
      </c>
      <c r="J49">
        <v>560</v>
      </c>
      <c r="K49">
        <v>5</v>
      </c>
      <c r="L49" t="s">
        <v>1522</v>
      </c>
      <c r="M49" s="167">
        <f>(K49/10.9375)+(G49/9.2105)+(F49/3.8889)-(H49/12.5)</f>
        <v>8.537140179659755</v>
      </c>
    </row>
    <row r="50" spans="1:13" ht="12.75">
      <c r="A50" t="s">
        <v>1523</v>
      </c>
      <c r="C50" s="165">
        <v>0</v>
      </c>
      <c r="D50" s="109">
        <f>(K50/10.9375)+(G50/9.2105)+(F50/3.8889)-(H50/12.5)</f>
        <v>11.508567444987335</v>
      </c>
      <c r="E50">
        <v>440</v>
      </c>
      <c r="F50">
        <v>24</v>
      </c>
      <c r="G50">
        <v>44</v>
      </c>
      <c r="H50">
        <v>9</v>
      </c>
      <c r="I50">
        <v>35</v>
      </c>
      <c r="J50">
        <v>800</v>
      </c>
      <c r="K50">
        <v>14</v>
      </c>
      <c r="M50" s="167">
        <f>(K50/10.9375)+(G50/9.2105)+(F50/3.8889)-(H50/12.5)</f>
        <v>11.508567444987335</v>
      </c>
    </row>
    <row r="51" spans="1:13" ht="12.75">
      <c r="A51" t="s">
        <v>1524</v>
      </c>
      <c r="C51" s="165">
        <v>0</v>
      </c>
      <c r="D51" s="109">
        <f>(K51/10.9375)+(G51/9.2105)+(F51/3.8889)-(H51/12.5)</f>
        <v>19.50856852260441</v>
      </c>
      <c r="E51">
        <v>760</v>
      </c>
      <c r="F51">
        <v>39</v>
      </c>
      <c r="G51">
        <v>83</v>
      </c>
      <c r="H51">
        <v>17</v>
      </c>
      <c r="I51">
        <v>35</v>
      </c>
      <c r="J51">
        <v>1300</v>
      </c>
      <c r="K51">
        <v>20</v>
      </c>
      <c r="M51" s="167">
        <f>(K51/10.9375)+(G51/9.2105)+(F51/3.8889)-(H51/12.5)</f>
        <v>19.50856852260441</v>
      </c>
    </row>
    <row r="52" spans="1:13" ht="12.75">
      <c r="A52" t="s">
        <v>1525</v>
      </c>
      <c r="C52" s="165">
        <v>0</v>
      </c>
      <c r="D52" s="109">
        <f>(K52/10.9375)+(G52/9.2105)+(F52/3.8889)-(H52/12.5)</f>
        <v>35.07426145333616</v>
      </c>
      <c r="E52">
        <v>1320</v>
      </c>
      <c r="F52">
        <v>82</v>
      </c>
      <c r="G52">
        <v>116</v>
      </c>
      <c r="H52">
        <v>18</v>
      </c>
      <c r="I52">
        <v>75</v>
      </c>
      <c r="J52">
        <v>2670</v>
      </c>
      <c r="K52">
        <v>31</v>
      </c>
      <c r="M52" s="167">
        <f>(K52/10.9375)+(G52/9.2105)+(F52/3.8889)-(H52/12.5)</f>
        <v>35.07426145333616</v>
      </c>
    </row>
    <row r="53" spans="1:13" ht="12.75">
      <c r="A53" t="s">
        <v>1526</v>
      </c>
      <c r="C53" s="165">
        <v>0</v>
      </c>
      <c r="D53" s="109">
        <f>(K53/10.9375)+(G53/9.2105)+(F53/3.8889)-(H53/12.5)</f>
        <v>4.03428542044091</v>
      </c>
      <c r="E53">
        <v>180</v>
      </c>
      <c r="F53">
        <v>8</v>
      </c>
      <c r="G53">
        <v>18</v>
      </c>
      <c r="H53">
        <v>10</v>
      </c>
      <c r="I53">
        <v>15</v>
      </c>
      <c r="J53">
        <v>640</v>
      </c>
      <c r="K53">
        <v>9</v>
      </c>
      <c r="M53" s="167">
        <f>(K53/10.9375)+(G53/9.2105)+(F53/3.8889)-(H53/12.5)</f>
        <v>4.03428542044091</v>
      </c>
    </row>
    <row r="54" spans="1:13" ht="12.75">
      <c r="A54" t="s">
        <v>1527</v>
      </c>
      <c r="C54" s="165">
        <v>0</v>
      </c>
      <c r="D54" s="109">
        <f>(K54/10.9375)+(G54/9.2105)+(F54/3.8889)-(H54/12.5)</f>
        <v>5.228571951059686</v>
      </c>
      <c r="E54">
        <v>190</v>
      </c>
      <c r="F54">
        <v>9</v>
      </c>
      <c r="G54">
        <v>23</v>
      </c>
      <c r="H54">
        <v>0.5</v>
      </c>
      <c r="I54">
        <v>15</v>
      </c>
      <c r="J54">
        <v>750</v>
      </c>
      <c r="K54">
        <v>5</v>
      </c>
      <c r="L54" t="s">
        <v>1528</v>
      </c>
      <c r="M54" s="167">
        <f>(K54/10.9375)+(G54/9.2105)+(F54/3.8889)-(H54/12.5)</f>
        <v>5.228571951059686</v>
      </c>
    </row>
    <row r="55" spans="1:13" ht="12.75">
      <c r="A55" t="s">
        <v>1529</v>
      </c>
      <c r="C55" s="165">
        <v>0</v>
      </c>
      <c r="D55" s="109">
        <f>(K55/10.9375)+(G55/9.2105)+(F55/3.8889)-(H55/12.5)</f>
        <v>4.1400050694211314</v>
      </c>
      <c r="E55">
        <v>150</v>
      </c>
      <c r="F55">
        <v>4.5</v>
      </c>
      <c r="G55">
        <v>27</v>
      </c>
      <c r="H55">
        <v>0.5</v>
      </c>
      <c r="I55">
        <v>0</v>
      </c>
      <c r="J55">
        <v>190</v>
      </c>
      <c r="K55">
        <v>1</v>
      </c>
      <c r="L55" t="s">
        <v>1528</v>
      </c>
      <c r="M55" s="167">
        <f>(K55/10.9375)+(G55/9.2105)+(F55/3.8889)-(H55/12.5)</f>
        <v>4.1400050694211314</v>
      </c>
    </row>
    <row r="56" spans="1:13" s="116" customFormat="1" ht="12.75">
      <c r="A56" s="116" t="s">
        <v>1530</v>
      </c>
      <c r="B56" s="123" t="s">
        <v>606</v>
      </c>
      <c r="C56" s="95">
        <f>SUM(C49:C55)</f>
        <v>0</v>
      </c>
      <c r="D56" s="109">
        <f>(K56/10.9375)+(G56/9.2105)+(F56/3.8889)-(H56/12.5)</f>
        <v>0</v>
      </c>
      <c r="E56" s="116">
        <f>(E49*$C49)+(E50*$C50)+(E51*$C51)+(E52*$C52)+(E53*$C53)+(E54*$C54)+(E55*$C55)</f>
        <v>0</v>
      </c>
      <c r="F56" s="116">
        <f>(F49*$C49)+(F50*$C50)+(F51*$C51)+(F52*$C52)+(F53*$C53)+(F54*$C54)+(F55*$C55)</f>
        <v>0</v>
      </c>
      <c r="G56" s="116">
        <f>(G49*$C49)+(G50*$C50)+(G51*$C51)+(G52*$C52)+(G53*$C53)+(G54*$C54)+(G55*$C55)</f>
        <v>0</v>
      </c>
      <c r="H56" s="116">
        <f>(H49*$C49)+(H50*$C50)+(H51*$C51)+(H52*$C52)+(H53*$C53)+(H54*$C54)+(H55*$C55)</f>
        <v>0</v>
      </c>
      <c r="I56" s="116">
        <f>(I49*$C49)+(I50*$C50)+(I51*$C51)+(I52*$C52)+(I53*$C53)+(I54*$C54)+(I55*$C55)</f>
        <v>0</v>
      </c>
      <c r="J56" s="116">
        <f>(J49*$C49)+(J50*$C50)+(J51*$C51)+(J52*$C52)+(J53*$C53)+(J54*$C54)+(J55*$C55)</f>
        <v>0</v>
      </c>
      <c r="K56" s="116">
        <f>(K49*$C49)+(K50*$C50)+(K51*$C51)+(K52*$C52)+(K53*$C53)+(K54*$C54)+(K55*$C55)</f>
        <v>0</v>
      </c>
      <c r="M56" s="167">
        <f>(K56/10.9375)+(G56/9.2105)+(F56/3.8889)-(H56/12.5)</f>
        <v>0</v>
      </c>
    </row>
    <row r="57" spans="1:13" ht="12.75">
      <c r="A57" t="s">
        <v>1531</v>
      </c>
      <c r="C57" s="165">
        <v>0</v>
      </c>
      <c r="D57" s="109">
        <f>(K57/10.9375)+(G57/9.2105)+(F57/3.8889)-(H57/12.5)</f>
        <v>17.251424800127765</v>
      </c>
      <c r="E57">
        <v>660</v>
      </c>
      <c r="F57">
        <v>33</v>
      </c>
      <c r="G57">
        <v>66</v>
      </c>
      <c r="H57">
        <v>12</v>
      </c>
      <c r="I57">
        <v>60</v>
      </c>
      <c r="J57">
        <v>2160</v>
      </c>
      <c r="K57">
        <v>28</v>
      </c>
      <c r="M57" s="167">
        <f>(K57/10.9375)+(G57/9.2105)+(F57/3.8889)-(H57/12.5)</f>
        <v>17.251424800127765</v>
      </c>
    </row>
    <row r="58" spans="1:13" ht="12.75">
      <c r="A58" t="s">
        <v>1532</v>
      </c>
      <c r="C58" s="165">
        <v>0</v>
      </c>
      <c r="D58" s="109">
        <f>(K58/10.9375)+(G58/9.2105)+(F58/3.8889)-(H58/12.5)</f>
        <v>19.079984930758112</v>
      </c>
      <c r="E58">
        <v>720</v>
      </c>
      <c r="F58">
        <v>45</v>
      </c>
      <c r="G58">
        <v>58</v>
      </c>
      <c r="H58">
        <v>10</v>
      </c>
      <c r="I58">
        <v>65</v>
      </c>
      <c r="J58">
        <v>1670</v>
      </c>
      <c r="K58">
        <v>22</v>
      </c>
      <c r="M58" s="167">
        <f>(K58/10.9375)+(G58/9.2105)+(F58/3.8889)-(H58/12.5)</f>
        <v>19.079984930758112</v>
      </c>
    </row>
    <row r="59" spans="1:13" ht="12.75">
      <c r="A59" t="s">
        <v>1533</v>
      </c>
      <c r="C59" s="165">
        <v>0</v>
      </c>
      <c r="D59" s="109">
        <f>(K59/10.9375)+(G59/9.2105)+(F59/3.8889)-(H59/12.5)</f>
        <v>11.88571738784373</v>
      </c>
      <c r="E59">
        <v>460</v>
      </c>
      <c r="F59">
        <v>19</v>
      </c>
      <c r="G59">
        <v>55</v>
      </c>
      <c r="H59">
        <v>10</v>
      </c>
      <c r="I59">
        <v>30</v>
      </c>
      <c r="J59">
        <v>1450</v>
      </c>
      <c r="K59">
        <v>20</v>
      </c>
      <c r="M59" s="167">
        <f>(K59/10.9375)+(G59/9.2105)+(F59/3.8889)-(H59/12.5)</f>
        <v>11.88571738784373</v>
      </c>
    </row>
    <row r="60" spans="1:13" ht="12.75">
      <c r="A60" t="s">
        <v>1534</v>
      </c>
      <c r="C60" s="165">
        <v>0</v>
      </c>
      <c r="D60" s="109">
        <f>(K60/10.9375)+(G60/9.2105)+(F60/3.8889)-(H60/12.5)</f>
        <v>6.051428130661365</v>
      </c>
      <c r="E60">
        <v>250</v>
      </c>
      <c r="F60">
        <v>12</v>
      </c>
      <c r="G60">
        <v>27</v>
      </c>
      <c r="H60">
        <v>11</v>
      </c>
      <c r="I60">
        <v>15</v>
      </c>
      <c r="J60">
        <v>640</v>
      </c>
      <c r="K60">
        <v>10</v>
      </c>
      <c r="M60" s="167">
        <f>(K60/10.9375)+(G60/9.2105)+(F60/3.8889)-(H60/12.5)</f>
        <v>6.051428130661365</v>
      </c>
    </row>
    <row r="61" spans="1:13" ht="12.75">
      <c r="A61" t="s">
        <v>1535</v>
      </c>
      <c r="C61" s="165">
        <v>0</v>
      </c>
      <c r="D61" s="109">
        <f>(K61/10.9375)+(G61/9.2105)+(F61/3.8889)-(H61/12.5)</f>
        <v>14.748558742967836</v>
      </c>
      <c r="E61">
        <v>540</v>
      </c>
      <c r="F61">
        <v>35</v>
      </c>
      <c r="G61">
        <v>42</v>
      </c>
      <c r="H61">
        <v>8</v>
      </c>
      <c r="I61">
        <v>45</v>
      </c>
      <c r="J61">
        <v>1040</v>
      </c>
      <c r="K61">
        <v>20</v>
      </c>
      <c r="M61" s="167">
        <f>(K61/10.9375)+(G61/9.2105)+(F61/3.8889)-(H61/12.5)</f>
        <v>14.748558742967836</v>
      </c>
    </row>
    <row r="62" spans="1:13" ht="12.75">
      <c r="A62" t="s">
        <v>1536</v>
      </c>
      <c r="C62" s="165">
        <v>0</v>
      </c>
      <c r="D62" s="109">
        <f>(K62/10.9375)+(G62/9.2105)+(F62/3.8889)-(H62/12.5)</f>
        <v>9.394281991905865</v>
      </c>
      <c r="E62">
        <v>370</v>
      </c>
      <c r="F62">
        <v>19</v>
      </c>
      <c r="G62">
        <v>33</v>
      </c>
      <c r="H62">
        <v>9</v>
      </c>
      <c r="I62">
        <v>50</v>
      </c>
      <c r="J62">
        <v>1300</v>
      </c>
      <c r="K62">
        <v>18</v>
      </c>
      <c r="M62" s="167">
        <f>(K62/10.9375)+(G62/9.2105)+(F62/3.8889)-(H62/12.5)</f>
        <v>9.394281991905865</v>
      </c>
    </row>
    <row r="63" spans="1:13" ht="12.75">
      <c r="A63" t="s">
        <v>1537</v>
      </c>
      <c r="C63" s="165">
        <v>0</v>
      </c>
      <c r="D63" s="109">
        <f>(K63/10.9375)+(G63/9.2105)+(F63/3.8889)-(H63/12.5)</f>
        <v>8.948569600061946</v>
      </c>
      <c r="E63">
        <v>350</v>
      </c>
      <c r="F63">
        <v>16</v>
      </c>
      <c r="G63">
        <v>32</v>
      </c>
      <c r="H63">
        <v>7</v>
      </c>
      <c r="I63">
        <v>55</v>
      </c>
      <c r="J63">
        <v>1210</v>
      </c>
      <c r="K63">
        <v>21</v>
      </c>
      <c r="M63" s="167">
        <f>(K63/10.9375)+(G63/9.2105)+(F63/3.8889)-(H63/12.5)</f>
        <v>8.948569600061946</v>
      </c>
    </row>
    <row r="64" spans="1:13" ht="12.75">
      <c r="A64" t="s">
        <v>1538</v>
      </c>
      <c r="C64" s="165">
        <v>0</v>
      </c>
      <c r="D64" s="109">
        <f>(K64/10.9375)+(G64/9.2105)+(F64/3.8889)-(H64/12.5)</f>
        <v>8.931426432714122</v>
      </c>
      <c r="E64">
        <v>350</v>
      </c>
      <c r="F64">
        <v>16</v>
      </c>
      <c r="G64">
        <v>31</v>
      </c>
      <c r="H64">
        <v>7</v>
      </c>
      <c r="I64">
        <v>45</v>
      </c>
      <c r="J64">
        <v>1220</v>
      </c>
      <c r="K64">
        <v>22</v>
      </c>
      <c r="M64" s="167">
        <f>(K64/10.9375)+(G64/9.2105)+(F64/3.8889)-(H64/12.5)</f>
        <v>8.931426432714122</v>
      </c>
    </row>
    <row r="65" spans="1:13" ht="12.75">
      <c r="A65" t="s">
        <v>1539</v>
      </c>
      <c r="C65" s="165">
        <v>0</v>
      </c>
      <c r="D65" s="109">
        <f>(K65/10.9375)+(G65/9.2105)+(F65/3.8889)-(H65/12.5)</f>
        <v>7.297138661275476</v>
      </c>
      <c r="E65">
        <v>290</v>
      </c>
      <c r="F65">
        <v>15</v>
      </c>
      <c r="G65">
        <v>22</v>
      </c>
      <c r="H65">
        <v>4</v>
      </c>
      <c r="I65">
        <v>45</v>
      </c>
      <c r="J65">
        <v>830</v>
      </c>
      <c r="K65">
        <v>15</v>
      </c>
      <c r="M65" s="167">
        <f>(K65/10.9375)+(G65/9.2105)+(F65/3.8889)-(H65/12.5)</f>
        <v>7.297138661275476</v>
      </c>
    </row>
    <row r="66" spans="1:13" ht="12.75">
      <c r="A66" t="s">
        <v>1540</v>
      </c>
      <c r="C66" s="165">
        <v>0</v>
      </c>
      <c r="D66" s="109">
        <f>(K66/10.9375)+(G66/9.2105)+(F66/3.8889)-(H66/12.5)</f>
        <v>22.325697485884593</v>
      </c>
      <c r="E66">
        <v>850</v>
      </c>
      <c r="F66">
        <v>52</v>
      </c>
      <c r="G66">
        <v>69</v>
      </c>
      <c r="H66">
        <v>16</v>
      </c>
      <c r="I66">
        <v>70</v>
      </c>
      <c r="J66">
        <v>2250</v>
      </c>
      <c r="K66">
        <v>30</v>
      </c>
      <c r="M66" s="167">
        <f>(K66/10.9375)+(G66/9.2105)+(F66/3.8889)-(H66/12.5)</f>
        <v>22.325697485884593</v>
      </c>
    </row>
    <row r="67" spans="1:13" ht="12.75">
      <c r="A67" t="s">
        <v>1541</v>
      </c>
      <c r="C67" s="165">
        <v>0</v>
      </c>
      <c r="D67" s="109">
        <f>(K67/10.9375)+(G67/9.2105)+(F67/3.8889)-(H67/12.5)</f>
        <v>10.017136310277738</v>
      </c>
      <c r="E67">
        <v>400</v>
      </c>
      <c r="F67">
        <v>22</v>
      </c>
      <c r="G67">
        <v>31</v>
      </c>
      <c r="H67">
        <v>15</v>
      </c>
      <c r="I67">
        <v>70</v>
      </c>
      <c r="J67">
        <v>1510</v>
      </c>
      <c r="K67">
        <v>24</v>
      </c>
      <c r="M67" s="167">
        <f>(K67/10.9375)+(G67/9.2105)+(F67/3.8889)-(H67/12.5)</f>
        <v>10.017136310277738</v>
      </c>
    </row>
    <row r="68" spans="1:13" ht="12.75">
      <c r="A68" t="s">
        <v>1542</v>
      </c>
      <c r="C68" s="165">
        <v>0</v>
      </c>
      <c r="D68" s="109">
        <f>(K68/10.9375)+(G68/9.2105)+(F68/3.8889)-(H68/12.5)</f>
        <v>12.851420098052525</v>
      </c>
      <c r="E68">
        <v>490</v>
      </c>
      <c r="F68">
        <v>28</v>
      </c>
      <c r="G68">
        <v>39</v>
      </c>
      <c r="H68">
        <v>4</v>
      </c>
      <c r="I68">
        <v>55</v>
      </c>
      <c r="J68">
        <v>1080</v>
      </c>
      <c r="K68">
        <v>19</v>
      </c>
      <c r="M68" s="167">
        <f>(K68/10.9375)+(G68/9.2105)+(F68/3.8889)-(H68/12.5)</f>
        <v>12.851420098052525</v>
      </c>
    </row>
    <row r="69" spans="1:13" ht="12.75">
      <c r="A69" t="s">
        <v>1543</v>
      </c>
      <c r="C69" s="165">
        <v>0</v>
      </c>
      <c r="D69" s="109">
        <f>(K69/10.9375)+(G69/9.2105)+(F69/3.8889)-(H69/12.5)</f>
        <v>14.29713322458822</v>
      </c>
      <c r="E69">
        <v>540</v>
      </c>
      <c r="F69">
        <v>30</v>
      </c>
      <c r="G69">
        <v>40</v>
      </c>
      <c r="H69">
        <v>4</v>
      </c>
      <c r="I69">
        <v>80</v>
      </c>
      <c r="J69">
        <v>1270</v>
      </c>
      <c r="K69">
        <v>28</v>
      </c>
      <c r="M69" s="167">
        <f>(K69/10.9375)+(G69/9.2105)+(F69/3.8889)-(H69/12.5)</f>
        <v>14.29713322458822</v>
      </c>
    </row>
    <row r="70" spans="1:13" ht="12.75">
      <c r="A70" t="s">
        <v>1544</v>
      </c>
      <c r="C70" s="165">
        <v>0</v>
      </c>
      <c r="D70" s="109">
        <f>(K70/10.9375)+(G70/9.2105)+(F70/3.8889)-(H70/12.5)</f>
        <v>14.114276081731077</v>
      </c>
      <c r="E70">
        <v>540</v>
      </c>
      <c r="F70">
        <v>30</v>
      </c>
      <c r="G70">
        <v>40</v>
      </c>
      <c r="H70">
        <v>4</v>
      </c>
      <c r="I70">
        <v>75</v>
      </c>
      <c r="J70">
        <v>1310</v>
      </c>
      <c r="K70">
        <v>26</v>
      </c>
      <c r="M70" s="167">
        <f>(K70/10.9375)+(G70/9.2105)+(F70/3.8889)-(H70/12.5)</f>
        <v>14.114276081731077</v>
      </c>
    </row>
    <row r="71" spans="1:13" ht="12.75">
      <c r="A71" t="s">
        <v>1545</v>
      </c>
      <c r="C71" s="165">
        <v>0</v>
      </c>
      <c r="D71" s="109">
        <f>(K71/10.9375)+(G71/9.2105)+(F71/3.8889)-(H71/12.5)</f>
        <v>12.537136163355335</v>
      </c>
      <c r="E71">
        <v>470</v>
      </c>
      <c r="F71">
        <v>26</v>
      </c>
      <c r="G71">
        <v>40</v>
      </c>
      <c r="H71">
        <v>4</v>
      </c>
      <c r="I71">
        <v>50</v>
      </c>
      <c r="J71">
        <v>1210</v>
      </c>
      <c r="K71">
        <v>20</v>
      </c>
      <c r="M71" s="167">
        <f>(K71/10.9375)+(G71/9.2105)+(F71/3.8889)-(H71/12.5)</f>
        <v>12.537136163355335</v>
      </c>
    </row>
    <row r="72" spans="1:13" s="116" customFormat="1" ht="12.75">
      <c r="A72" s="116" t="s">
        <v>1546</v>
      </c>
      <c r="B72" s="123" t="s">
        <v>606</v>
      </c>
      <c r="C72" s="95">
        <f>SUM(C57:C71)</f>
        <v>0</v>
      </c>
      <c r="D72" s="109">
        <f>(K72/10.9375)+(G72/9.2105)+(F72/3.8889)-(H72/12.5)</f>
        <v>0</v>
      </c>
      <c r="E72" s="116">
        <f>(E57*$C57)+(E58*$C58)+(E59*$C59)+(E60*$C60)+(E61*$C61)+(E62*$C62)+(E63*$C63)+(E64*$C64)+(E65*$C65)+(E66*$C66)+(E67*$C67)+(E68*$C68)+(E69*$C69)+(E70*$C70)+(E71*$C71)</f>
        <v>0</v>
      </c>
      <c r="F72" s="116">
        <f>(F57*$C57)+(F58*$C58)+(F59*$C59)+(F60*$C60)+(F61*$C61)+(F62*$C62)+(F63*$C63)+(F64*$C64)+(F65*$C65)+(F66*$C66)+(F67*$C67)+(F68*$C68)+(F69*$C69)+(F70*$C70)+(F71*$C71)</f>
        <v>0</v>
      </c>
      <c r="G72" s="116">
        <f>(G57*$C57)+(G58*$C58)+(G59*$C59)+(G60*$C60)+(G61*$C61)+(G62*$C62)+(G63*$C63)+(G64*$C64)+(G65*$C65)+(G66*$C66)+(G67*$C67)+(G68*$C68)+(G69*$C69)+(G70*$C70)+(G71*$C71)</f>
        <v>0</v>
      </c>
      <c r="H72" s="116">
        <f>(H57*$C57)+(H58*$C58)+(H59*$C59)+(H60*$C60)+(H61*$C61)+(H62*$C62)+(H63*$C63)+(H64*$C64)+(H65*$C65)+(H66*$C66)+(H67*$C67)+(H68*$C68)+(H69*$C69)+(H70*$C70)+(H71*$C71)</f>
        <v>0</v>
      </c>
      <c r="I72" s="116">
        <f>(I57*$C57)+(I58*$C58)+(I59*$C59)+(I60*$C60)+(I61*$C61)+(I62*$C62)+(I63*$C63)+(I64*$C64)+(I65*$C65)+(I66*$C66)+(I67*$C67)+(I68*$C68)+(I69*$C69)+(I70*$C70)+(I71*$C71)</f>
        <v>0</v>
      </c>
      <c r="J72" s="116">
        <f>(J57*$C57)+(J58*$C58)+(J59*$C59)+(J60*$C60)+(J61*$C61)+(J62*$C62)+(J63*$C63)+(J64*$C64)+(J65*$C65)+(J66*$C66)+(J67*$C67)+(J68*$C68)+(J69*$C69)+(J70*$C70)+(J71*$C71)</f>
        <v>0</v>
      </c>
      <c r="K72" s="116">
        <f>(K57*$C57)+(K58*$C58)+(K59*$C59)+(K60*$C60)+(K61*$C61)+(K62*$C62)+(K63*$C63)+(K64*$C64)+(K65*$C65)+(K66*$C66)+(K67*$C67)+(K68*$C68)+(K69*$C69)+(K70*$C70)+(K71*$C71)</f>
        <v>0</v>
      </c>
      <c r="M72" s="167">
        <f>(K72/10.9375)+(G72/9.2105)+(F72/3.8889)-(H72/12.5)</f>
        <v>0</v>
      </c>
    </row>
    <row r="73" spans="1:13" s="116" customFormat="1" ht="12.75">
      <c r="A73" s="168" t="s">
        <v>1547</v>
      </c>
      <c r="B73" s="123"/>
      <c r="C73" s="165">
        <v>0</v>
      </c>
      <c r="D73" s="109">
        <f>(K73/10.9375)+(G73/9.2105)+(F73/3.8889)-(H73/12.5)</f>
        <v>8.35429720822969</v>
      </c>
      <c r="E73" s="168">
        <v>340</v>
      </c>
      <c r="F73" s="168">
        <v>8</v>
      </c>
      <c r="G73" s="168">
        <v>56</v>
      </c>
      <c r="H73" s="168">
        <v>11</v>
      </c>
      <c r="I73" s="168">
        <v>0</v>
      </c>
      <c r="J73" s="168">
        <v>1290</v>
      </c>
      <c r="K73" s="168">
        <v>12</v>
      </c>
      <c r="M73" s="167">
        <f>(K73/10.9375)+(G73/9.2105)+(F73/3.8889)-(H73/12.5)</f>
        <v>8.35429720822969</v>
      </c>
    </row>
    <row r="74" spans="1:13" s="116" customFormat="1" ht="12.75">
      <c r="A74" s="168" t="s">
        <v>1548</v>
      </c>
      <c r="B74" s="123"/>
      <c r="C74" s="165">
        <v>0</v>
      </c>
      <c r="D74" s="109">
        <f>(K74/10.9375)+(G74/9.2105)+(F74/3.8889)-(H74/12.5)</f>
        <v>8.49143820414274</v>
      </c>
      <c r="E74" s="168">
        <v>340</v>
      </c>
      <c r="F74" s="168">
        <v>8</v>
      </c>
      <c r="G74" s="168">
        <v>50</v>
      </c>
      <c r="H74" s="168">
        <v>8</v>
      </c>
      <c r="I74" s="168">
        <v>25</v>
      </c>
      <c r="J74" s="168">
        <v>1410</v>
      </c>
      <c r="K74" s="168">
        <v>18</v>
      </c>
      <c r="M74" s="167">
        <f>(K74/10.9375)+(G74/9.2105)+(F74/3.8889)-(H74/12.5)</f>
        <v>8.49143820414274</v>
      </c>
    </row>
    <row r="75" spans="1:13" s="116" customFormat="1" ht="12.75">
      <c r="A75" s="168" t="s">
        <v>1549</v>
      </c>
      <c r="B75" s="123"/>
      <c r="C75" s="165">
        <v>0</v>
      </c>
      <c r="D75" s="109">
        <f>(K75/10.9375)+(G75/9.2105)+(F75/3.8889)-(H75/12.5)</f>
        <v>8.2000093225092</v>
      </c>
      <c r="E75" s="168">
        <v>330</v>
      </c>
      <c r="F75" s="168">
        <v>8</v>
      </c>
      <c r="G75" s="168">
        <v>49</v>
      </c>
      <c r="H75" s="168">
        <v>8</v>
      </c>
      <c r="I75" s="168">
        <v>15</v>
      </c>
      <c r="J75" s="168">
        <v>1340</v>
      </c>
      <c r="K75" s="168">
        <v>16</v>
      </c>
      <c r="M75" s="167">
        <f>(K75/10.9375)+(G75/9.2105)+(F75/3.8889)-(H75/12.5)</f>
        <v>8.2000093225092</v>
      </c>
    </row>
    <row r="76" spans="1:13" s="116" customFormat="1" ht="12.75">
      <c r="A76" s="168" t="s">
        <v>1550</v>
      </c>
      <c r="B76" s="123"/>
      <c r="C76" s="165">
        <v>0</v>
      </c>
      <c r="D76" s="109">
        <f>(K76/10.9375)+(G76/9.2105)+(F76/3.8889)-(H76/12.5)</f>
        <v>3.611427461250706</v>
      </c>
      <c r="E76" s="168">
        <v>150</v>
      </c>
      <c r="F76" s="168">
        <v>7</v>
      </c>
      <c r="G76" s="168">
        <v>13</v>
      </c>
      <c r="H76" s="168">
        <v>3</v>
      </c>
      <c r="I76" s="168">
        <v>20</v>
      </c>
      <c r="J76" s="168">
        <v>350</v>
      </c>
      <c r="K76" s="168">
        <v>7</v>
      </c>
      <c r="M76" s="167">
        <f>(K76/10.9375)+(G76/9.2105)+(F76/3.8889)-(H76/12.5)</f>
        <v>3.611427461250706</v>
      </c>
    </row>
    <row r="77" spans="1:13" s="116" customFormat="1" ht="12.75">
      <c r="A77" s="168" t="s">
        <v>1551</v>
      </c>
      <c r="B77" s="123"/>
      <c r="C77" s="165">
        <v>0</v>
      </c>
      <c r="D77" s="109">
        <f>(K77/10.9375)+(G77/9.2105)+(F77/3.8889)-(H77/12.5)</f>
        <v>4.100003208191324</v>
      </c>
      <c r="E77" s="168">
        <v>160</v>
      </c>
      <c r="F77" s="168">
        <v>4.5</v>
      </c>
      <c r="G77" s="168">
        <v>21</v>
      </c>
      <c r="H77" s="168">
        <v>2</v>
      </c>
      <c r="I77" s="168">
        <v>15</v>
      </c>
      <c r="J77" s="168">
        <v>600</v>
      </c>
      <c r="K77" s="168">
        <v>9</v>
      </c>
      <c r="M77" s="167">
        <f>(K77/10.9375)+(G77/9.2105)+(F77/3.8889)-(H77/12.5)</f>
        <v>4.100003208191324</v>
      </c>
    </row>
    <row r="78" spans="1:13" s="116" customFormat="1" ht="12.75">
      <c r="A78" s="168" t="s">
        <v>1552</v>
      </c>
      <c r="B78" s="123"/>
      <c r="C78" s="165">
        <v>0</v>
      </c>
      <c r="D78" s="109">
        <f>(K78/10.9375)+(G78/9.2105)+(F78/3.8889)-(H78/12.5)</f>
        <v>4.3542896000278954</v>
      </c>
      <c r="E78" s="168">
        <v>170</v>
      </c>
      <c r="F78" s="168">
        <v>4</v>
      </c>
      <c r="G78" s="168">
        <v>22</v>
      </c>
      <c r="H78" s="168">
        <v>2</v>
      </c>
      <c r="I78" s="168">
        <v>25</v>
      </c>
      <c r="J78" s="168">
        <v>740</v>
      </c>
      <c r="K78" s="168">
        <v>12</v>
      </c>
      <c r="M78" s="167">
        <f>(K78/10.9375)+(G78/9.2105)+(F78/3.8889)-(H78/12.5)</f>
        <v>4.3542896000278954</v>
      </c>
    </row>
    <row r="79" spans="1:13" s="116" customFormat="1" ht="12.75">
      <c r="A79" s="168" t="s">
        <v>1553</v>
      </c>
      <c r="B79" s="123"/>
      <c r="C79" s="165">
        <v>0</v>
      </c>
      <c r="D79" s="109">
        <f>(K79/10.9375)+(G79/9.2105)+(F79/3.8889)-(H79/12.5)</f>
        <v>4.6800016816668455</v>
      </c>
      <c r="E79" s="168">
        <v>180</v>
      </c>
      <c r="F79" s="168">
        <v>7</v>
      </c>
      <c r="G79" s="168">
        <v>22</v>
      </c>
      <c r="H79" s="168">
        <v>3</v>
      </c>
      <c r="I79" s="168">
        <v>20</v>
      </c>
      <c r="J79" s="168">
        <v>640</v>
      </c>
      <c r="K79" s="168">
        <v>8</v>
      </c>
      <c r="M79" s="167">
        <f>(K79/10.9375)+(G79/9.2105)+(F79/3.8889)-(H79/12.5)</f>
        <v>4.6800016816668455</v>
      </c>
    </row>
    <row r="80" spans="1:13" s="116" customFormat="1" ht="12.75">
      <c r="A80" s="168" t="s">
        <v>1554</v>
      </c>
      <c r="B80" s="123"/>
      <c r="C80" s="165">
        <v>0</v>
      </c>
      <c r="D80" s="109">
        <f>(K80/10.9375)+(G80/9.2105)+(F80/3.8889)-(H80/12.5)</f>
        <v>4.651429942890449</v>
      </c>
      <c r="E80" s="168">
        <v>180</v>
      </c>
      <c r="F80" s="168">
        <v>7</v>
      </c>
      <c r="G80" s="168">
        <v>21</v>
      </c>
      <c r="H80" s="168">
        <v>2</v>
      </c>
      <c r="I80" s="168">
        <v>50</v>
      </c>
      <c r="J80" s="168">
        <v>660</v>
      </c>
      <c r="K80" s="168">
        <v>8</v>
      </c>
      <c r="M80" s="167">
        <f>(K80/10.9375)+(G80/9.2105)+(F80/3.8889)-(H80/12.5)</f>
        <v>4.651429942890449</v>
      </c>
    </row>
    <row r="81" spans="1:13" s="116" customFormat="1" ht="12.75">
      <c r="A81" s="168"/>
      <c r="B81" s="123"/>
      <c r="C81" s="95">
        <f>SUM(C73:C80)</f>
        <v>0</v>
      </c>
      <c r="D81" s="109">
        <f>(K81/10.9375)+(G81/9.2105)+(F81/3.8889)-(H81/12.5)</f>
        <v>0</v>
      </c>
      <c r="E81" s="116">
        <f>(E73*$C73)+(E74*$C74)+(E75*$C75)+(E76*$C76)+(E77*$C77)+(E78*$C78)+(E79*$C79)+(E80*$C80)</f>
        <v>0</v>
      </c>
      <c r="F81" s="116">
        <f>(F73*$C73)+(F74*$C74)+(F75*$C75)+(F76*$C76)+(F77*$C77)+(F78*$C78)+(F79*$C79)+(F80*$C80)</f>
        <v>0</v>
      </c>
      <c r="G81" s="116">
        <f>(G73*$C73)+(G74*$C74)+(G75*$C75)+(G76*$C76)+(G77*$C77)+(G78*$C78)+(G79*$C79)+(G80*$C80)</f>
        <v>0</v>
      </c>
      <c r="H81" s="116">
        <f>(H73*$C73)+(H74*$C74)+(H75*$C75)+(H76*$C76)+(H77*$C77)+(H78*$C78)+(H79*$C79)+(H80*$C80)</f>
        <v>0</v>
      </c>
      <c r="I81" s="116">
        <f>(I73*$C73)+(I74*$C74)+(I75*$C75)+(I76*$C76)+(I77*$C77)+(I78*$C78)+(I79*$C79)+(I80*$C80)</f>
        <v>0</v>
      </c>
      <c r="J81" s="116">
        <f>(J73*$C73)+(J74*$C74)+(J75*$C75)+(J76*$C76)+(J77*$C77)+(J78*$C78)+(J79*$C79)+(J80*$C80)</f>
        <v>0</v>
      </c>
      <c r="K81" s="116">
        <f>(K73*$C73)+(K74*$C74)+(K75*$C75)+(K76*$C76)+(K77*$C77)+(K78*$C78)+(K79*$C79)+(K80*$C80)</f>
        <v>0</v>
      </c>
      <c r="M81" s="167">
        <f>(K81/10.9375)+(G81/9.2105)+(F81/3.8889)-(H81/12.5)</f>
        <v>0</v>
      </c>
    </row>
    <row r="82" spans="2:13" s="116" customFormat="1" ht="12.75">
      <c r="B82" s="123" t="s">
        <v>683</v>
      </c>
      <c r="C82" s="124">
        <f>C81+C72+C56+C48+C36+C26+C10</f>
        <v>0</v>
      </c>
      <c r="D82" s="109">
        <f>(K82/10.9375)+(G82/9.2105)+(F82/3.8889)-(H82/12.5)</f>
        <v>0</v>
      </c>
      <c r="E82" s="124">
        <f>E81+E72+E56+E48+E36+E26+E10</f>
        <v>0</v>
      </c>
      <c r="F82" s="124">
        <f>F81+F72+F56+F48+F36+F26+F10</f>
        <v>0</v>
      </c>
      <c r="G82" s="124">
        <f>G81+G72+G56+G48+G36+G26+G10</f>
        <v>0</v>
      </c>
      <c r="H82" s="124">
        <f>H81+H72+H56+H48+H36+H26+H10</f>
        <v>0</v>
      </c>
      <c r="I82" s="124">
        <f>I81+I72+I56+I48+I36+I26+I10</f>
        <v>0</v>
      </c>
      <c r="J82" s="124">
        <f>J81+J72+J56+J48+J36+J26+J10</f>
        <v>0</v>
      </c>
      <c r="K82" s="124">
        <f>K81+K72+K56+K48+K36+K26+K10</f>
        <v>0</v>
      </c>
      <c r="M82" s="167">
        <f>(K82/10.9375)+(G82/9.2105)+(F82/3.8889)-(H82/12.5)</f>
        <v>0</v>
      </c>
    </row>
    <row r="83" spans="3:4" ht="12.75">
      <c r="C83" s="169"/>
      <c r="D83" s="115"/>
    </row>
    <row r="84" spans="1:4" ht="12.75">
      <c r="A84" s="158"/>
      <c r="B84" s="157" t="s">
        <v>684</v>
      </c>
      <c r="C84" s="170">
        <f>(E82/50)+(F82/12)-(MIN(H82,4)/5)</f>
        <v>0</v>
      </c>
      <c r="D84" s="128"/>
    </row>
    <row r="85" spans="1:5" ht="12.75">
      <c r="A85" s="11"/>
      <c r="B85" s="129" t="s">
        <v>685</v>
      </c>
      <c r="C85" s="130">
        <f>J82</f>
        <v>0</v>
      </c>
      <c r="D85" s="128" t="s">
        <v>79</v>
      </c>
      <c r="E85" s="116"/>
    </row>
    <row r="86" spans="2:4" ht="12.75">
      <c r="B86" s="131" t="s">
        <v>686</v>
      </c>
      <c r="C86" s="100">
        <f>(K82/10.9375)+(G82/9.2105)+(F82/3.8889)-(H82/12.5)</f>
        <v>0</v>
      </c>
      <c r="D86" s="12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N135"/>
  <sheetViews>
    <sheetView zoomScale="123" zoomScaleNormal="123" workbookViewId="0" topLeftCell="A1">
      <pane ySplit="1" topLeftCell="A2" activePane="bottomLeft" state="frozen"/>
      <selection pane="topLeft" activeCell="A1" sqref="A1"/>
      <selection pane="bottomLeft" activeCell="B2" sqref="B2"/>
    </sheetView>
  </sheetViews>
  <sheetFormatPr defaultColWidth="12.57421875" defaultRowHeight="12.75"/>
  <cols>
    <col min="1" max="1" width="12.00390625" style="0" customWidth="1"/>
    <col min="2" max="2" width="38.421875" style="0" customWidth="1"/>
    <col min="3" max="3" width="8.7109375" style="106" customWidth="1"/>
    <col min="4" max="4" width="14.421875" style="107" customWidth="1"/>
    <col min="5" max="5" width="8.7109375" style="0" customWidth="1"/>
    <col min="6" max="6" width="7.00390625" style="0" customWidth="1"/>
    <col min="7" max="7" width="10.28125" style="0" customWidth="1"/>
    <col min="8" max="8" width="12.57421875" style="0" customWidth="1"/>
    <col min="9" max="10" width="12.7109375" style="0" customWidth="1"/>
    <col min="11" max="11" width="8.57421875" style="0" customWidth="1"/>
    <col min="12" max="12" width="8.7109375" style="0" customWidth="1"/>
    <col min="13" max="14" width="10.57421875" style="0" customWidth="1"/>
    <col min="15" max="16384" width="11.57421875" style="0" customWidth="1"/>
  </cols>
  <sheetData>
    <row r="1" spans="1:14" ht="12.75">
      <c r="A1" s="108" t="s">
        <v>54</v>
      </c>
      <c r="B1" s="108" t="s">
        <v>265</v>
      </c>
      <c r="C1" s="109" t="s">
        <v>282</v>
      </c>
      <c r="D1" s="110" t="s">
        <v>1555</v>
      </c>
      <c r="E1" s="108" t="s">
        <v>273</v>
      </c>
      <c r="F1" s="108" t="s">
        <v>1556</v>
      </c>
      <c r="G1" s="108" t="s">
        <v>1557</v>
      </c>
      <c r="H1" s="108" t="s">
        <v>728</v>
      </c>
      <c r="I1" s="108" t="s">
        <v>1558</v>
      </c>
      <c r="J1" s="108" t="s">
        <v>730</v>
      </c>
      <c r="K1" s="108" t="s">
        <v>289</v>
      </c>
      <c r="L1" s="108" t="s">
        <v>290</v>
      </c>
      <c r="M1" s="108" t="s">
        <v>733</v>
      </c>
      <c r="N1" s="108" t="s">
        <v>734</v>
      </c>
    </row>
    <row r="2" spans="1:14" ht="12.75">
      <c r="A2" t="s">
        <v>1559</v>
      </c>
      <c r="B2" t="s">
        <v>1560</v>
      </c>
      <c r="C2" s="111">
        <f>(N2/10.9375)+(K2/9.2105)+(F2/3.8889)-(L2/12.5)</f>
        <v>9.217143036785586</v>
      </c>
      <c r="D2" s="112">
        <f>(N2/10.9375)+(K2/9.2105)+(F2/3.8889)-(L2/12.5)</f>
        <v>9.217143036785586</v>
      </c>
      <c r="E2">
        <v>350</v>
      </c>
      <c r="F2">
        <v>12</v>
      </c>
      <c r="G2">
        <v>7</v>
      </c>
      <c r="H2">
        <v>0</v>
      </c>
      <c r="I2">
        <v>110</v>
      </c>
      <c r="J2">
        <v>1210</v>
      </c>
      <c r="K2">
        <v>29</v>
      </c>
      <c r="L2">
        <v>5</v>
      </c>
      <c r="M2">
        <v>20</v>
      </c>
      <c r="N2">
        <v>37</v>
      </c>
    </row>
    <row r="3" spans="1:14" ht="12.75">
      <c r="A3" t="s">
        <v>1559</v>
      </c>
      <c r="B3" t="s">
        <v>1561</v>
      </c>
      <c r="C3" s="111">
        <f>(N3/10.9375)+(K3/9.2105)+(F3/3.8889)-(L3/12.5)</f>
        <v>4.577143102066706</v>
      </c>
      <c r="D3" s="112">
        <f>(N3/10.9375)+(K3/9.2105)+(F3/3.8889)-(L3/12.5)</f>
        <v>4.577143102066706</v>
      </c>
      <c r="E3">
        <v>180</v>
      </c>
      <c r="F3">
        <v>6</v>
      </c>
      <c r="G3">
        <v>3.5</v>
      </c>
      <c r="H3">
        <v>0</v>
      </c>
      <c r="I3">
        <v>55</v>
      </c>
      <c r="J3">
        <v>610</v>
      </c>
      <c r="K3">
        <v>15</v>
      </c>
      <c r="L3">
        <v>3</v>
      </c>
      <c r="M3">
        <v>10</v>
      </c>
      <c r="N3">
        <v>18</v>
      </c>
    </row>
    <row r="4" spans="1:14" ht="12.75">
      <c r="A4" t="s">
        <v>1559</v>
      </c>
      <c r="B4" t="s">
        <v>1562</v>
      </c>
      <c r="C4" s="111">
        <f>(N4/10.9375)+(K4/9.2105)+(F4/3.8889)-(L4/12.5)</f>
        <v>2.868566367370262</v>
      </c>
      <c r="D4" s="112">
        <f>(N4/10.9375)+(K4/9.2105)+(F4/3.8889)-(L4/12.5)</f>
        <v>2.868566367370262</v>
      </c>
      <c r="E4">
        <v>110</v>
      </c>
      <c r="F4">
        <v>9</v>
      </c>
      <c r="G4">
        <v>1</v>
      </c>
      <c r="H4">
        <v>0</v>
      </c>
      <c r="I4">
        <v>0</v>
      </c>
      <c r="J4">
        <v>60</v>
      </c>
      <c r="K4">
        <v>5</v>
      </c>
      <c r="L4">
        <v>1</v>
      </c>
      <c r="M4">
        <v>4</v>
      </c>
      <c r="N4">
        <v>1</v>
      </c>
    </row>
    <row r="5" spans="1:14" ht="12.75">
      <c r="A5" t="s">
        <v>1559</v>
      </c>
      <c r="B5" t="s">
        <v>1563</v>
      </c>
      <c r="C5" s="111">
        <f>(N5/10.9375)+(K5/9.2105)+(F5/3.8889)-(L5/12.5)</f>
        <v>1.640000277564408</v>
      </c>
      <c r="D5" s="112">
        <f>(N5/10.9375)+(K5/9.2105)+(F5/3.8889)-(L5/12.5)</f>
        <v>1.640000277564408</v>
      </c>
      <c r="E5">
        <v>60</v>
      </c>
      <c r="F5">
        <v>3</v>
      </c>
      <c r="G5">
        <v>0</v>
      </c>
      <c r="H5">
        <v>0</v>
      </c>
      <c r="I5">
        <v>0</v>
      </c>
      <c r="J5">
        <v>160</v>
      </c>
      <c r="K5">
        <v>8</v>
      </c>
      <c r="L5">
        <v>0</v>
      </c>
      <c r="M5">
        <v>7</v>
      </c>
      <c r="N5">
        <v>0</v>
      </c>
    </row>
    <row r="6" spans="1:14" ht="12.75">
      <c r="A6" t="s">
        <v>1559</v>
      </c>
      <c r="B6" t="s">
        <v>1564</v>
      </c>
      <c r="C6" s="111">
        <f>(N6/10.9375)+(K6/9.2105)+(F6/3.8889)-(L6/12.5)</f>
        <v>14.451415493978729</v>
      </c>
      <c r="D6" s="112">
        <f>(N6/10.9375)+(K6/9.2105)+(F6/3.8889)-(L6/12.5)</f>
        <v>14.451415493978729</v>
      </c>
      <c r="E6">
        <v>550</v>
      </c>
      <c r="F6">
        <v>33</v>
      </c>
      <c r="G6">
        <v>14</v>
      </c>
      <c r="H6">
        <v>1</v>
      </c>
      <c r="I6">
        <v>85</v>
      </c>
      <c r="J6">
        <v>1610</v>
      </c>
      <c r="K6">
        <v>36</v>
      </c>
      <c r="L6">
        <v>12</v>
      </c>
      <c r="M6">
        <v>12</v>
      </c>
      <c r="N6">
        <v>33</v>
      </c>
    </row>
    <row r="7" spans="1:14" ht="12.75">
      <c r="A7" t="s">
        <v>1559</v>
      </c>
      <c r="B7" t="s">
        <v>1565</v>
      </c>
      <c r="C7" s="111">
        <f>(N7/10.9375)+(K7/9.2105)+(F7/3.8889)-(L7/12.5)</f>
        <v>7.508564832705586</v>
      </c>
      <c r="D7" s="112">
        <f>(N7/10.9375)+(K7/9.2105)+(F7/3.8889)-(L7/12.5)</f>
        <v>7.508564832705586</v>
      </c>
      <c r="E7">
        <v>280</v>
      </c>
      <c r="F7">
        <v>17</v>
      </c>
      <c r="G7">
        <v>7</v>
      </c>
      <c r="H7">
        <v>0</v>
      </c>
      <c r="I7">
        <v>40</v>
      </c>
      <c r="J7">
        <v>820</v>
      </c>
      <c r="K7">
        <v>19</v>
      </c>
      <c r="L7">
        <v>6</v>
      </c>
      <c r="M7">
        <v>7</v>
      </c>
      <c r="N7">
        <v>17</v>
      </c>
    </row>
    <row r="8" spans="1:14" ht="12.75">
      <c r="A8" t="s">
        <v>1559</v>
      </c>
      <c r="B8" t="s">
        <v>1566</v>
      </c>
      <c r="C8" s="111">
        <f>(N8/10.9375)+(K8/9.2105)+(F8/3.8889)-(L8/12.5)</f>
        <v>2.362857248998787</v>
      </c>
      <c r="D8" s="112">
        <f>(N8/10.9375)+(K8/9.2105)+(F8/3.8889)-(L8/12.5)</f>
        <v>2.362857248998787</v>
      </c>
      <c r="E8">
        <v>80</v>
      </c>
      <c r="F8">
        <v>4.5</v>
      </c>
      <c r="G8">
        <v>1.5</v>
      </c>
      <c r="H8">
        <v>0</v>
      </c>
      <c r="I8">
        <v>0</v>
      </c>
      <c r="J8">
        <v>105</v>
      </c>
      <c r="K8">
        <v>11</v>
      </c>
      <c r="L8">
        <v>1</v>
      </c>
      <c r="M8">
        <v>0</v>
      </c>
      <c r="N8">
        <v>1</v>
      </c>
    </row>
    <row r="9" spans="1:14" ht="12.75">
      <c r="A9" t="s">
        <v>1559</v>
      </c>
      <c r="B9" t="s">
        <v>1567</v>
      </c>
      <c r="C9" s="111">
        <f>(N9/10.9375)+(K9/9.2105)+(F9/3.8889)-(L9/12.5)</f>
        <v>2.879993273492152</v>
      </c>
      <c r="D9" s="112">
        <f>(N9/10.9375)+(K9/9.2105)+(F9/3.8889)-(L9/12.5)</f>
        <v>2.879993273492152</v>
      </c>
      <c r="E9">
        <v>100</v>
      </c>
      <c r="F9">
        <v>10</v>
      </c>
      <c r="G9">
        <v>2</v>
      </c>
      <c r="H9">
        <v>0</v>
      </c>
      <c r="I9">
        <v>10</v>
      </c>
      <c r="J9">
        <v>270</v>
      </c>
      <c r="K9">
        <v>2</v>
      </c>
      <c r="L9">
        <v>0</v>
      </c>
      <c r="M9">
        <v>1</v>
      </c>
      <c r="N9">
        <v>1</v>
      </c>
    </row>
    <row r="10" spans="1:14" ht="12.75">
      <c r="A10" t="s">
        <v>1559</v>
      </c>
      <c r="B10" t="s">
        <v>1568</v>
      </c>
      <c r="C10" s="111">
        <f>(N10/10.9375)+(K10/9.2105)+(F10/3.8889)-(L10/12.5)</f>
        <v>11.954270334759089</v>
      </c>
      <c r="D10" s="112">
        <f>(N10/10.9375)+(K10/9.2105)+(F10/3.8889)-(L10/12.5)</f>
        <v>11.954270334759089</v>
      </c>
      <c r="E10">
        <v>460</v>
      </c>
      <c r="F10">
        <v>26</v>
      </c>
      <c r="G10">
        <v>12</v>
      </c>
      <c r="H10">
        <v>0</v>
      </c>
      <c r="I10">
        <v>285</v>
      </c>
      <c r="J10">
        <v>1490</v>
      </c>
      <c r="K10">
        <v>12</v>
      </c>
      <c r="L10">
        <v>3</v>
      </c>
      <c r="M10">
        <v>4</v>
      </c>
      <c r="N10">
        <v>46</v>
      </c>
    </row>
    <row r="11" spans="1:14" ht="12.75">
      <c r="A11" t="s">
        <v>1569</v>
      </c>
      <c r="B11" t="s">
        <v>1570</v>
      </c>
      <c r="C11" s="111">
        <f>(N11/10.9375)+(K11/9.2105)+(F11/3.8889)-(L11/12.5)</f>
        <v>6.0457069061559405</v>
      </c>
      <c r="D11" s="112">
        <f>(N11/10.9375)+(K11/9.2105)+(F11/3.8889)-(L11/12.5)</f>
        <v>6.0457069061559405</v>
      </c>
      <c r="E11">
        <v>230</v>
      </c>
      <c r="F11">
        <v>13</v>
      </c>
      <c r="G11">
        <v>6</v>
      </c>
      <c r="H11">
        <v>0</v>
      </c>
      <c r="I11">
        <v>140</v>
      </c>
      <c r="J11">
        <v>750</v>
      </c>
      <c r="K11">
        <v>7</v>
      </c>
      <c r="L11">
        <v>2</v>
      </c>
      <c r="M11">
        <v>2</v>
      </c>
      <c r="N11">
        <v>23</v>
      </c>
    </row>
    <row r="12" spans="1:14" ht="12.75">
      <c r="A12" t="s">
        <v>1569</v>
      </c>
      <c r="B12" t="s">
        <v>1571</v>
      </c>
      <c r="C12" s="111">
        <f>(N12/10.9375)+(K12/9.2105)+(F12/3.8889)-(L12/12.5)</f>
        <v>2.7714215347157554</v>
      </c>
      <c r="D12" s="112">
        <f>(N12/10.9375)+(K12/9.2105)+(F12/3.8889)-(L12/12.5)</f>
        <v>2.7714215347157554</v>
      </c>
      <c r="E12">
        <v>100</v>
      </c>
      <c r="F12">
        <v>10</v>
      </c>
      <c r="G12">
        <v>2</v>
      </c>
      <c r="H12">
        <v>0</v>
      </c>
      <c r="I12">
        <v>10</v>
      </c>
      <c r="J12">
        <v>220</v>
      </c>
      <c r="K12">
        <v>1</v>
      </c>
      <c r="L12">
        <v>0</v>
      </c>
      <c r="M12">
        <v>1</v>
      </c>
      <c r="N12">
        <v>1</v>
      </c>
    </row>
    <row r="13" spans="1:14" ht="12.75">
      <c r="A13" t="s">
        <v>1569</v>
      </c>
      <c r="B13" t="s">
        <v>1572</v>
      </c>
      <c r="C13" s="111">
        <f>(N13/10.9375)+(K13/9.2105)+(F13/3.8889)-(L13/12.5)</f>
        <v>11.588560816401166</v>
      </c>
      <c r="D13" s="112">
        <f>(N13/10.9375)+(K13/9.2105)+(F13/3.8889)-(L13/12.5)</f>
        <v>11.588560816401166</v>
      </c>
      <c r="E13">
        <v>450</v>
      </c>
      <c r="F13">
        <v>25</v>
      </c>
      <c r="G13">
        <v>11</v>
      </c>
      <c r="H13">
        <v>0.5</v>
      </c>
      <c r="I13">
        <v>100</v>
      </c>
      <c r="J13">
        <v>1290</v>
      </c>
      <c r="K13">
        <v>25</v>
      </c>
      <c r="L13">
        <v>6</v>
      </c>
      <c r="M13">
        <v>3</v>
      </c>
      <c r="N13">
        <v>32</v>
      </c>
    </row>
    <row r="14" spans="1:14" ht="12.75">
      <c r="A14" t="s">
        <v>1569</v>
      </c>
      <c r="B14" t="s">
        <v>1573</v>
      </c>
      <c r="C14" s="111">
        <f>(N14/10.9375)+(K14/9.2105)+(F14/3.8889)-(L14/12.5)</f>
        <v>6.097137649019288</v>
      </c>
      <c r="D14" s="112">
        <f>(N14/10.9375)+(K14/9.2105)+(F14/3.8889)-(L14/12.5)</f>
        <v>6.097137649019288</v>
      </c>
      <c r="E14">
        <v>230</v>
      </c>
      <c r="F14">
        <v>13</v>
      </c>
      <c r="G14">
        <v>6</v>
      </c>
      <c r="H14">
        <v>0</v>
      </c>
      <c r="I14">
        <v>50</v>
      </c>
      <c r="J14">
        <v>650</v>
      </c>
      <c r="K14">
        <v>14</v>
      </c>
      <c r="L14">
        <v>4</v>
      </c>
      <c r="M14">
        <v>3</v>
      </c>
      <c r="N14">
        <v>17</v>
      </c>
    </row>
    <row r="15" spans="1:14" ht="12.75">
      <c r="A15" t="s">
        <v>1569</v>
      </c>
      <c r="B15" t="s">
        <v>1574</v>
      </c>
      <c r="C15" s="111">
        <f>(N15/10.9375)+(K15/9.2105)+(F15/3.8889)-(L15/12.5)</f>
        <v>2.3657161143035337</v>
      </c>
      <c r="D15" s="112">
        <f>(N15/10.9375)+(K15/9.2105)+(F15/3.8889)-(L15/12.5)</f>
        <v>2.3657161143035337</v>
      </c>
      <c r="E15">
        <v>80</v>
      </c>
      <c r="F15">
        <v>3</v>
      </c>
      <c r="G15">
        <v>0</v>
      </c>
      <c r="H15">
        <v>0</v>
      </c>
      <c r="I15">
        <v>0</v>
      </c>
      <c r="J15">
        <v>190</v>
      </c>
      <c r="K15">
        <v>13</v>
      </c>
      <c r="L15">
        <v>0</v>
      </c>
      <c r="M15">
        <v>0</v>
      </c>
      <c r="N15">
        <v>2</v>
      </c>
    </row>
    <row r="16" spans="1:14" ht="12.75">
      <c r="A16" t="s">
        <v>1569</v>
      </c>
      <c r="B16" t="s">
        <v>1575</v>
      </c>
      <c r="C16" s="111">
        <f>(N16/10.9375)+(K16/9.2105)+(F16/3.8889)-(L16/12.5)</f>
        <v>3.2285639673718016</v>
      </c>
      <c r="D16" s="112">
        <f>(N16/10.9375)+(K16/9.2105)+(F16/3.8889)-(L16/12.5)</f>
        <v>3.2285639673718016</v>
      </c>
      <c r="E16">
        <v>110</v>
      </c>
      <c r="F16">
        <v>11</v>
      </c>
      <c r="G16">
        <v>2</v>
      </c>
      <c r="H16">
        <v>0</v>
      </c>
      <c r="I16">
        <v>10</v>
      </c>
      <c r="J16">
        <v>180</v>
      </c>
      <c r="K16">
        <v>2</v>
      </c>
      <c r="L16">
        <v>0</v>
      </c>
      <c r="M16">
        <v>1</v>
      </c>
      <c r="N16">
        <v>2</v>
      </c>
    </row>
    <row r="17" spans="1:14" ht="12.75">
      <c r="A17" t="s">
        <v>1569</v>
      </c>
      <c r="B17" t="s">
        <v>1576</v>
      </c>
      <c r="C17" s="111">
        <f>(N17/10.9375)+(K17/9.2105)+(F17/3.8889)-(L17/12.5)</f>
        <v>3.028563657166834</v>
      </c>
      <c r="D17" s="112">
        <f>(N17/10.9375)+(K17/9.2105)+(F17/3.8889)-(L17/12.5)</f>
        <v>3.028563657166834</v>
      </c>
      <c r="E17">
        <v>110</v>
      </c>
      <c r="F17">
        <v>11</v>
      </c>
      <c r="G17">
        <v>2</v>
      </c>
      <c r="H17">
        <v>0</v>
      </c>
      <c r="I17">
        <v>10</v>
      </c>
      <c r="J17">
        <v>190</v>
      </c>
      <c r="K17">
        <v>1</v>
      </c>
      <c r="L17">
        <v>0</v>
      </c>
      <c r="M17">
        <v>1</v>
      </c>
      <c r="N17">
        <v>1</v>
      </c>
    </row>
    <row r="18" spans="1:14" ht="12.75">
      <c r="A18" t="s">
        <v>1569</v>
      </c>
      <c r="B18" t="s">
        <v>1577</v>
      </c>
      <c r="C18" s="111">
        <f>(N18/10.9375)+(K18/9.2105)+(F18/3.8889)-(L18/12.5)</f>
        <v>1.4657116000112185</v>
      </c>
      <c r="D18" s="112">
        <f>(N18/10.9375)+(K18/9.2105)+(F18/3.8889)-(L18/12.5)</f>
        <v>1.4657116000112185</v>
      </c>
      <c r="E18">
        <v>50</v>
      </c>
      <c r="F18">
        <v>4.5</v>
      </c>
      <c r="G18">
        <v>1</v>
      </c>
      <c r="H18">
        <v>0</v>
      </c>
      <c r="I18">
        <v>10</v>
      </c>
      <c r="J18">
        <v>200</v>
      </c>
      <c r="K18">
        <v>2</v>
      </c>
      <c r="L18">
        <v>0</v>
      </c>
      <c r="M18">
        <v>1</v>
      </c>
      <c r="N18">
        <v>1</v>
      </c>
    </row>
    <row r="19" spans="1:14" ht="12.75">
      <c r="A19" t="s">
        <v>1569</v>
      </c>
      <c r="B19" t="s">
        <v>1578</v>
      </c>
      <c r="C19" s="111">
        <f>(N19/10.9375)+(K19/9.2105)+(F19/3.8889)-(L19/12.5)</f>
        <v>1.9771396898120583</v>
      </c>
      <c r="D19" s="112">
        <f>(N19/10.9375)+(K19/9.2105)+(F19/3.8889)-(L19/12.5)</f>
        <v>1.9771396898120583</v>
      </c>
      <c r="E19">
        <v>70</v>
      </c>
      <c r="F19">
        <v>6</v>
      </c>
      <c r="G19">
        <v>1</v>
      </c>
      <c r="H19">
        <v>0</v>
      </c>
      <c r="I19">
        <v>0</v>
      </c>
      <c r="J19">
        <v>180</v>
      </c>
      <c r="K19">
        <v>4</v>
      </c>
      <c r="L19">
        <v>0</v>
      </c>
      <c r="M19">
        <v>3</v>
      </c>
      <c r="N19">
        <v>0</v>
      </c>
    </row>
    <row r="20" spans="1:14" ht="12.75">
      <c r="A20" t="s">
        <v>1569</v>
      </c>
      <c r="B20" t="s">
        <v>1579</v>
      </c>
      <c r="C20" s="111">
        <f>(N20/10.9375)+(K20/9.2105)+(F20/3.8889)-(L20/12.5)</f>
        <v>0.9771456489875686</v>
      </c>
      <c r="D20" s="112">
        <f>(N20/10.9375)+(K20/9.2105)+(F20/3.8889)-(L20/12.5)</f>
        <v>0.9771456489875686</v>
      </c>
      <c r="E20">
        <v>40</v>
      </c>
      <c r="F20">
        <v>0</v>
      </c>
      <c r="G20">
        <v>0</v>
      </c>
      <c r="H20">
        <v>0</v>
      </c>
      <c r="I20">
        <v>0</v>
      </c>
      <c r="J20">
        <v>95</v>
      </c>
      <c r="K20">
        <v>9</v>
      </c>
      <c r="L20">
        <v>0</v>
      </c>
      <c r="M20">
        <v>8</v>
      </c>
      <c r="N20">
        <v>0</v>
      </c>
    </row>
    <row r="21" spans="1:14" ht="12.75">
      <c r="A21" t="s">
        <v>1569</v>
      </c>
      <c r="B21" t="s">
        <v>1580</v>
      </c>
      <c r="C21" s="111">
        <f>(N21/10.9375)+(K21/9.2105)+(F21/3.8889)-(L21/12.5)</f>
        <v>4.3999905306481635</v>
      </c>
      <c r="D21" s="112">
        <f>(N21/10.9375)+(K21/9.2105)+(F21/3.8889)-(L21/12.5)</f>
        <v>4.3999905306481635</v>
      </c>
      <c r="E21">
        <v>160</v>
      </c>
      <c r="F21">
        <v>15</v>
      </c>
      <c r="G21">
        <v>2.5</v>
      </c>
      <c r="H21">
        <v>0</v>
      </c>
      <c r="I21">
        <v>15</v>
      </c>
      <c r="J21">
        <v>290</v>
      </c>
      <c r="K21">
        <v>5</v>
      </c>
      <c r="L21">
        <v>0</v>
      </c>
      <c r="M21">
        <v>4</v>
      </c>
      <c r="N21">
        <v>0</v>
      </c>
    </row>
    <row r="22" spans="1:14" ht="12.75">
      <c r="A22" t="s">
        <v>704</v>
      </c>
      <c r="B22" t="s">
        <v>1581</v>
      </c>
      <c r="C22" s="111">
        <f>(N22/10.9375)+(K22/9.2105)+(F22/3.8889)-(L22/12.5)</f>
        <v>0.4742872653105539</v>
      </c>
      <c r="D22" s="112">
        <f>(N22/10.9375)+(K22/9.2105)+(F22/3.8889)-(L22/12.5)</f>
        <v>0.4742872653105539</v>
      </c>
      <c r="E22">
        <v>25</v>
      </c>
      <c r="F22">
        <v>0</v>
      </c>
      <c r="G22">
        <v>0</v>
      </c>
      <c r="H22">
        <v>0</v>
      </c>
      <c r="I22">
        <v>0</v>
      </c>
      <c r="J22">
        <v>30</v>
      </c>
      <c r="K22">
        <v>5</v>
      </c>
      <c r="L22">
        <v>2</v>
      </c>
      <c r="M22">
        <v>3</v>
      </c>
      <c r="N22">
        <v>1</v>
      </c>
    </row>
    <row r="23" spans="1:14" ht="12.75">
      <c r="A23" t="s">
        <v>704</v>
      </c>
      <c r="B23" t="s">
        <v>1574</v>
      </c>
      <c r="C23" s="111">
        <f>(N23/10.9375)+(K23/9.2105)+(F23/3.8889)-(L23/12.5)</f>
        <v>2.3657161143035337</v>
      </c>
      <c r="D23" s="112">
        <f>(N23/10.9375)+(K23/9.2105)+(F23/3.8889)-(L23/12.5)</f>
        <v>2.3657161143035337</v>
      </c>
      <c r="E23">
        <v>80</v>
      </c>
      <c r="F23">
        <v>3</v>
      </c>
      <c r="G23">
        <v>0</v>
      </c>
      <c r="H23">
        <v>0</v>
      </c>
      <c r="I23">
        <v>0</v>
      </c>
      <c r="J23">
        <v>190</v>
      </c>
      <c r="K23">
        <v>13</v>
      </c>
      <c r="L23">
        <v>0</v>
      </c>
      <c r="M23">
        <v>0</v>
      </c>
      <c r="N23">
        <v>2</v>
      </c>
    </row>
    <row r="24" spans="1:14" ht="12.75">
      <c r="A24" t="s">
        <v>704</v>
      </c>
      <c r="B24" t="s">
        <v>1582</v>
      </c>
      <c r="C24" s="111">
        <f>(N24/10.9375)+(K24/9.2105)+(F24/3.8889)-(L24/12.5)</f>
        <v>1.6485704081750439</v>
      </c>
      <c r="D24" s="112">
        <f>(N24/10.9375)+(K24/9.2105)+(F24/3.8889)-(L24/12.5)</f>
        <v>1.6485704081750439</v>
      </c>
      <c r="E24">
        <v>60</v>
      </c>
      <c r="F24">
        <v>3.5</v>
      </c>
      <c r="G24">
        <v>2</v>
      </c>
      <c r="H24">
        <v>0</v>
      </c>
      <c r="I24">
        <v>10</v>
      </c>
      <c r="J24">
        <v>95</v>
      </c>
      <c r="K24">
        <v>5</v>
      </c>
      <c r="L24">
        <v>2</v>
      </c>
      <c r="M24">
        <v>2</v>
      </c>
      <c r="N24">
        <v>4</v>
      </c>
    </row>
    <row r="25" spans="1:14" ht="12.75">
      <c r="A25" t="s">
        <v>704</v>
      </c>
      <c r="B25" t="s">
        <v>1574</v>
      </c>
      <c r="C25" s="111">
        <f>(N25/10.9375)+(K25/9.2105)+(F25/3.8889)-(L25/12.5)</f>
        <v>2.3657161143035337</v>
      </c>
      <c r="D25" s="112">
        <f>(N25/10.9375)+(K25/9.2105)+(F25/3.8889)-(L25/12.5)</f>
        <v>2.3657161143035337</v>
      </c>
      <c r="E25">
        <v>80</v>
      </c>
      <c r="F25">
        <v>3</v>
      </c>
      <c r="G25">
        <v>0</v>
      </c>
      <c r="H25">
        <v>0</v>
      </c>
      <c r="I25">
        <v>0</v>
      </c>
      <c r="J25">
        <v>190</v>
      </c>
      <c r="K25">
        <v>13</v>
      </c>
      <c r="L25">
        <v>0</v>
      </c>
      <c r="M25">
        <v>0</v>
      </c>
      <c r="N25">
        <v>2</v>
      </c>
    </row>
    <row r="26" spans="1:14" ht="12.75">
      <c r="A26" t="s">
        <v>704</v>
      </c>
      <c r="B26" t="s">
        <v>1575</v>
      </c>
      <c r="C26" s="111">
        <f>(N26/10.9375)+(K26/9.2105)+(F26/3.8889)-(L26/12.5)</f>
        <v>3.2285639673718016</v>
      </c>
      <c r="D26" s="112">
        <f>(N26/10.9375)+(K26/9.2105)+(F26/3.8889)-(L26/12.5)</f>
        <v>3.2285639673718016</v>
      </c>
      <c r="E26">
        <v>110</v>
      </c>
      <c r="F26">
        <v>11</v>
      </c>
      <c r="G26">
        <v>2</v>
      </c>
      <c r="H26">
        <v>0</v>
      </c>
      <c r="I26">
        <v>10</v>
      </c>
      <c r="J26">
        <v>180</v>
      </c>
      <c r="K26">
        <v>2</v>
      </c>
      <c r="L26">
        <v>0</v>
      </c>
      <c r="M26">
        <v>1</v>
      </c>
      <c r="N26">
        <v>2</v>
      </c>
    </row>
    <row r="27" spans="1:14" ht="12.75">
      <c r="A27" t="s">
        <v>704</v>
      </c>
      <c r="B27" t="s">
        <v>1583</v>
      </c>
      <c r="C27" s="111">
        <f>(N27/10.9375)+(K27/9.2105)+(F27/3.8889)-(L27/12.5)</f>
        <v>2.2914350857328984</v>
      </c>
      <c r="D27" s="112">
        <f>(N27/10.9375)+(K27/9.2105)+(F27/3.8889)-(L27/12.5)</f>
        <v>2.2914350857328984</v>
      </c>
      <c r="E27">
        <v>90</v>
      </c>
      <c r="F27">
        <v>0</v>
      </c>
      <c r="G27">
        <v>0</v>
      </c>
      <c r="H27">
        <v>0</v>
      </c>
      <c r="I27">
        <v>0</v>
      </c>
      <c r="J27">
        <v>10</v>
      </c>
      <c r="K27">
        <v>21</v>
      </c>
      <c r="L27">
        <v>1</v>
      </c>
      <c r="M27">
        <v>18</v>
      </c>
      <c r="N27">
        <v>1</v>
      </c>
    </row>
    <row r="28" spans="1:14" ht="12.75">
      <c r="A28" t="s">
        <v>704</v>
      </c>
      <c r="B28" t="s">
        <v>1584</v>
      </c>
      <c r="C28" s="111">
        <f>(N28/10.9375)+(K28/9.2105)+(F28/3.8889)-(L28/12.5)</f>
        <v>6.702876065360186</v>
      </c>
      <c r="D28" s="112">
        <f>(N28/10.9375)+(K28/9.2105)+(F28/3.8889)-(L28/12.5)</f>
        <v>6.702876065360186</v>
      </c>
      <c r="E28">
        <v>270</v>
      </c>
      <c r="F28">
        <v>0</v>
      </c>
      <c r="G28">
        <v>0</v>
      </c>
      <c r="H28">
        <v>0</v>
      </c>
      <c r="I28">
        <v>0</v>
      </c>
      <c r="J28">
        <v>25</v>
      </c>
      <c r="K28">
        <v>61</v>
      </c>
      <c r="L28">
        <v>7</v>
      </c>
      <c r="M28">
        <v>3</v>
      </c>
      <c r="N28">
        <v>7</v>
      </c>
    </row>
    <row r="29" spans="1:14" ht="12.75">
      <c r="A29" t="s">
        <v>704</v>
      </c>
      <c r="B29" t="s">
        <v>1585</v>
      </c>
      <c r="C29" s="111">
        <f>(N29/10.9375)+(K29/9.2105)+(F29/3.8889)-(L29/12.5)</f>
        <v>7.911445542920326</v>
      </c>
      <c r="D29" s="112">
        <f>(N29/10.9375)+(K29/9.2105)+(F29/3.8889)-(L29/12.5)</f>
        <v>7.911445542920326</v>
      </c>
      <c r="E29">
        <v>320</v>
      </c>
      <c r="F29">
        <v>3.5</v>
      </c>
      <c r="G29">
        <v>2</v>
      </c>
      <c r="H29">
        <v>0</v>
      </c>
      <c r="I29">
        <v>10</v>
      </c>
      <c r="J29">
        <v>50</v>
      </c>
      <c r="K29">
        <v>63</v>
      </c>
      <c r="L29">
        <v>7</v>
      </c>
      <c r="M29">
        <v>4</v>
      </c>
      <c r="N29">
        <v>8</v>
      </c>
    </row>
    <row r="30" spans="1:14" ht="12.75">
      <c r="A30" t="s">
        <v>704</v>
      </c>
      <c r="B30" t="s">
        <v>1586</v>
      </c>
      <c r="C30" s="111">
        <f>(N30/10.9375)+(K30/9.2105)+(F30/3.8889)-(L30/12.5)</f>
        <v>1.2857106122553936</v>
      </c>
      <c r="D30" s="112">
        <f>(N30/10.9375)+(K30/9.2105)+(F30/3.8889)-(L30/12.5)</f>
        <v>1.2857106122553936</v>
      </c>
      <c r="E30">
        <v>50</v>
      </c>
      <c r="F30">
        <v>5</v>
      </c>
      <c r="G30">
        <v>1</v>
      </c>
      <c r="H30">
        <v>0</v>
      </c>
      <c r="I30">
        <v>0</v>
      </c>
      <c r="J30">
        <v>95</v>
      </c>
      <c r="K30">
        <v>0</v>
      </c>
      <c r="L30">
        <v>0</v>
      </c>
      <c r="M30">
        <v>0</v>
      </c>
      <c r="N30">
        <v>0</v>
      </c>
    </row>
    <row r="31" spans="1:14" ht="12.75">
      <c r="A31" t="s">
        <v>704</v>
      </c>
      <c r="B31" t="s">
        <v>1587</v>
      </c>
      <c r="C31" s="111">
        <f>(N31/10.9375)+(K31/9.2105)+(F31/3.8889)-(L31/12.5)</f>
        <v>5.354287395952561</v>
      </c>
      <c r="D31" s="112">
        <f>(N31/10.9375)+(K31/9.2105)+(F31/3.8889)-(L31/12.5)</f>
        <v>5.354287395952561</v>
      </c>
      <c r="E31">
        <v>220</v>
      </c>
      <c r="F31">
        <v>7</v>
      </c>
      <c r="G31">
        <v>3</v>
      </c>
      <c r="H31">
        <v>0</v>
      </c>
      <c r="I31">
        <v>35</v>
      </c>
      <c r="J31">
        <v>870</v>
      </c>
      <c r="K31">
        <v>22</v>
      </c>
      <c r="L31">
        <v>6</v>
      </c>
      <c r="M31">
        <v>6</v>
      </c>
      <c r="N31">
        <v>18</v>
      </c>
    </row>
    <row r="32" spans="1:14" ht="12.75">
      <c r="A32" t="s">
        <v>704</v>
      </c>
      <c r="B32" t="s">
        <v>1588</v>
      </c>
      <c r="C32" s="111">
        <f>(N32/10.9375)+(K32/9.2105)+(F32/3.8889)-(L32/12.5)</f>
        <v>7.965716865355476</v>
      </c>
      <c r="D32" s="112">
        <f>(N32/10.9375)+(K32/9.2105)+(F32/3.8889)-(L32/12.5)</f>
        <v>7.965716865355476</v>
      </c>
      <c r="E32">
        <v>330</v>
      </c>
      <c r="F32">
        <v>10</v>
      </c>
      <c r="G32">
        <v>4</v>
      </c>
      <c r="H32">
        <v>0.5</v>
      </c>
      <c r="I32">
        <v>50</v>
      </c>
      <c r="J32">
        <v>1310</v>
      </c>
      <c r="K32">
        <v>32</v>
      </c>
      <c r="L32">
        <v>8</v>
      </c>
      <c r="M32">
        <v>10</v>
      </c>
      <c r="N32">
        <v>28</v>
      </c>
    </row>
    <row r="33" spans="1:14" ht="12.75">
      <c r="A33" t="s">
        <v>704</v>
      </c>
      <c r="B33" t="s">
        <v>1589</v>
      </c>
      <c r="C33" s="111">
        <f>(N33/10.9375)+(K33/9.2105)+(F33/3.8889)-(L33/12.5)</f>
        <v>0.1085717387763965</v>
      </c>
      <c r="D33" s="112">
        <f>(N33/10.9375)+(K33/9.2105)+(F33/3.8889)-(L33/12.5)</f>
        <v>0.1085717387763965</v>
      </c>
      <c r="E33">
        <v>5</v>
      </c>
      <c r="F33">
        <v>0</v>
      </c>
      <c r="G33">
        <v>0</v>
      </c>
      <c r="H33">
        <v>0</v>
      </c>
      <c r="I33">
        <v>0</v>
      </c>
      <c r="J33">
        <v>270</v>
      </c>
      <c r="K33">
        <v>1</v>
      </c>
      <c r="L33">
        <v>0</v>
      </c>
      <c r="M33">
        <v>1</v>
      </c>
      <c r="N33">
        <v>0</v>
      </c>
    </row>
    <row r="34" spans="1:14" ht="12.75">
      <c r="A34" t="s">
        <v>704</v>
      </c>
      <c r="B34" t="s">
        <v>1590</v>
      </c>
      <c r="C34" s="111">
        <f>(N34/10.9375)+(K34/9.2105)+(F34/3.8889)-(L34/12.5)</f>
        <v>0.7628583265360933</v>
      </c>
      <c r="D34" s="112">
        <f>(N34/10.9375)+(K34/9.2105)+(F34/3.8889)-(L34/12.5)</f>
        <v>0.7628583265360933</v>
      </c>
      <c r="E34">
        <v>25</v>
      </c>
      <c r="F34">
        <v>0.5</v>
      </c>
      <c r="G34">
        <v>0</v>
      </c>
      <c r="H34">
        <v>0</v>
      </c>
      <c r="I34">
        <v>0</v>
      </c>
      <c r="J34">
        <v>80</v>
      </c>
      <c r="K34">
        <v>5</v>
      </c>
      <c r="L34">
        <v>0</v>
      </c>
      <c r="M34">
        <v>0</v>
      </c>
      <c r="N34">
        <v>1</v>
      </c>
    </row>
    <row r="35" spans="1:14" ht="12.75">
      <c r="A35" t="s">
        <v>704</v>
      </c>
      <c r="B35" t="s">
        <v>1591</v>
      </c>
      <c r="C35" s="111">
        <f>(N35/10.9375)+(K35/9.2105)+(F35/3.8889)-(L35/12.5)</f>
        <v>2.0171387591971546</v>
      </c>
      <c r="D35" s="112">
        <f>(N35/10.9375)+(K35/9.2105)+(F35/3.8889)-(L35/12.5)</f>
        <v>2.0171387591971546</v>
      </c>
      <c r="E35">
        <v>70</v>
      </c>
      <c r="F35">
        <v>6</v>
      </c>
      <c r="G35">
        <v>3</v>
      </c>
      <c r="H35">
        <v>0</v>
      </c>
      <c r="I35">
        <v>15</v>
      </c>
      <c r="J35">
        <v>105</v>
      </c>
      <c r="K35">
        <v>1</v>
      </c>
      <c r="L35">
        <v>0</v>
      </c>
      <c r="M35">
        <v>0</v>
      </c>
      <c r="N35">
        <v>4</v>
      </c>
    </row>
    <row r="36" spans="1:14" ht="12.75">
      <c r="A36" t="s">
        <v>704</v>
      </c>
      <c r="B36" t="s">
        <v>1592</v>
      </c>
      <c r="C36" s="111">
        <f>(N36/10.9375)+(K36/9.2105)+(F36/3.8889)-(L36/12.5)</f>
        <v>6.011429485763079</v>
      </c>
      <c r="D36" s="112">
        <f>(N36/10.9375)+(K36/9.2105)+(F36/3.8889)-(L36/12.5)</f>
        <v>6.011429485763079</v>
      </c>
      <c r="E36">
        <v>220</v>
      </c>
      <c r="F36">
        <v>11</v>
      </c>
      <c r="G36">
        <v>2</v>
      </c>
      <c r="H36">
        <v>0</v>
      </c>
      <c r="I36">
        <v>0</v>
      </c>
      <c r="J36">
        <v>270</v>
      </c>
      <c r="K36">
        <v>29</v>
      </c>
      <c r="L36">
        <v>3</v>
      </c>
      <c r="M36">
        <v>0</v>
      </c>
      <c r="N36">
        <v>3</v>
      </c>
    </row>
    <row r="37" spans="1:14" ht="12.75">
      <c r="A37" t="s">
        <v>704</v>
      </c>
      <c r="B37" t="s">
        <v>1593</v>
      </c>
      <c r="C37" s="111">
        <f>(N37/10.9375)+(K37/9.2105)+(F37/3.8889)-(L37/12.5)</f>
        <v>8.274287412312722</v>
      </c>
      <c r="D37" s="112">
        <f>(N37/10.9375)+(K37/9.2105)+(F37/3.8889)-(L37/12.5)</f>
        <v>8.274287412312722</v>
      </c>
      <c r="E37">
        <v>320</v>
      </c>
      <c r="F37">
        <v>15</v>
      </c>
      <c r="G37">
        <v>3</v>
      </c>
      <c r="H37">
        <v>0</v>
      </c>
      <c r="I37">
        <v>0</v>
      </c>
      <c r="J37">
        <v>380</v>
      </c>
      <c r="K37">
        <v>41</v>
      </c>
      <c r="L37">
        <v>5</v>
      </c>
      <c r="M37">
        <v>0</v>
      </c>
      <c r="N37">
        <v>4</v>
      </c>
    </row>
    <row r="38" spans="1:14" ht="12.75">
      <c r="A38" t="s">
        <v>704</v>
      </c>
      <c r="B38" t="s">
        <v>1594</v>
      </c>
      <c r="C38" s="111">
        <f>(N38/10.9375)+(K38/9.2105)+(F38/3.8889)-(L38/12.5)</f>
        <v>10.982859200089843</v>
      </c>
      <c r="D38" s="112">
        <f>(N38/10.9375)+(K38/9.2105)+(F38/3.8889)-(L38/12.5)</f>
        <v>10.982859200089843</v>
      </c>
      <c r="E38">
        <v>420</v>
      </c>
      <c r="F38">
        <v>20</v>
      </c>
      <c r="G38">
        <v>3.5</v>
      </c>
      <c r="H38">
        <v>0</v>
      </c>
      <c r="I38">
        <v>0</v>
      </c>
      <c r="J38">
        <v>500</v>
      </c>
      <c r="K38">
        <v>54</v>
      </c>
      <c r="L38">
        <v>6</v>
      </c>
      <c r="M38">
        <v>0</v>
      </c>
      <c r="N38">
        <v>5</v>
      </c>
    </row>
    <row r="39" spans="1:14" ht="12.75">
      <c r="A39" t="s">
        <v>704</v>
      </c>
      <c r="B39" t="s">
        <v>1595</v>
      </c>
      <c r="C39" s="111">
        <f>(N39/10.9375)+(K39/9.2105)+(F39/3.8889)-(L39/12.5)</f>
        <v>13.691430987866962</v>
      </c>
      <c r="D39" s="112">
        <f>(N39/10.9375)+(K39/9.2105)+(F39/3.8889)-(L39/12.5)</f>
        <v>13.691430987866962</v>
      </c>
      <c r="E39">
        <v>520</v>
      </c>
      <c r="F39">
        <v>25</v>
      </c>
      <c r="G39">
        <v>4.5</v>
      </c>
      <c r="H39">
        <v>0</v>
      </c>
      <c r="I39">
        <v>0</v>
      </c>
      <c r="J39">
        <v>630</v>
      </c>
      <c r="K39">
        <v>67</v>
      </c>
      <c r="L39">
        <v>7</v>
      </c>
      <c r="M39">
        <v>0</v>
      </c>
      <c r="N39">
        <v>6</v>
      </c>
    </row>
    <row r="40" spans="1:14" ht="12.75">
      <c r="A40" t="s">
        <v>704</v>
      </c>
      <c r="B40" t="s">
        <v>1596</v>
      </c>
      <c r="C40" s="111">
        <f>(N40/10.9375)+(K40/9.2105)+(F40/3.8889)-(L40/12.5)</f>
        <v>0.32571521632918954</v>
      </c>
      <c r="D40" s="112">
        <f>(N40/10.9375)+(K40/9.2105)+(F40/3.8889)-(L40/12.5)</f>
        <v>0.32571521632918954</v>
      </c>
      <c r="E40">
        <v>10</v>
      </c>
      <c r="F40">
        <v>0</v>
      </c>
      <c r="G40">
        <v>0</v>
      </c>
      <c r="H40">
        <v>0</v>
      </c>
      <c r="I40">
        <v>0</v>
      </c>
      <c r="J40">
        <v>115</v>
      </c>
      <c r="K40">
        <v>3</v>
      </c>
      <c r="L40">
        <v>0</v>
      </c>
      <c r="M40">
        <v>2</v>
      </c>
      <c r="N40">
        <v>0</v>
      </c>
    </row>
    <row r="41" spans="1:14" ht="12.75">
      <c r="A41" t="s">
        <v>367</v>
      </c>
      <c r="B41" t="s">
        <v>1597</v>
      </c>
      <c r="C41" s="111">
        <f>(N41/10.9375)+(K41/9.2105)+(F41/3.8889)-(L41/12.5)</f>
        <v>2.6771447428730264</v>
      </c>
      <c r="D41" s="112">
        <f>(N41/10.9375)+(K41/9.2105)+(F41/3.8889)-(L41/12.5)</f>
        <v>2.6771447428730264</v>
      </c>
      <c r="E41">
        <v>100</v>
      </c>
      <c r="F41">
        <v>2.5</v>
      </c>
      <c r="G41">
        <v>1.5</v>
      </c>
      <c r="H41">
        <v>0</v>
      </c>
      <c r="I41">
        <v>10</v>
      </c>
      <c r="J41">
        <v>120</v>
      </c>
      <c r="K41">
        <v>12</v>
      </c>
      <c r="L41">
        <v>0</v>
      </c>
      <c r="M41">
        <v>12</v>
      </c>
      <c r="N41">
        <v>8</v>
      </c>
    </row>
    <row r="42" spans="1:14" ht="12.75">
      <c r="A42" t="s">
        <v>367</v>
      </c>
      <c r="B42" t="s">
        <v>1598</v>
      </c>
      <c r="C42" s="111">
        <f>(N42/10.9375)+(K42/9.2105)+(F42/3.8889)-(L42/12.5)</f>
        <v>4.442864302071767</v>
      </c>
      <c r="D42" s="112">
        <f>(N42/10.9375)+(K42/9.2105)+(F42/3.8889)-(L42/12.5)</f>
        <v>4.442864302071767</v>
      </c>
      <c r="E42">
        <v>170</v>
      </c>
      <c r="F42">
        <v>2.5</v>
      </c>
      <c r="G42">
        <v>1.5</v>
      </c>
      <c r="H42">
        <v>0</v>
      </c>
      <c r="I42">
        <v>10</v>
      </c>
      <c r="J42">
        <v>160</v>
      </c>
      <c r="K42">
        <v>29</v>
      </c>
      <c r="L42">
        <v>1</v>
      </c>
      <c r="M42">
        <v>28</v>
      </c>
      <c r="N42">
        <v>8</v>
      </c>
    </row>
    <row r="43" spans="1:14" ht="12.75">
      <c r="A43" t="s">
        <v>367</v>
      </c>
      <c r="B43" t="s">
        <v>1599</v>
      </c>
      <c r="C43" s="111">
        <f>(N43/10.9375)+(K43/9.2105)+(F43/3.8889)-(L43/12.5)</f>
        <v>0</v>
      </c>
      <c r="D43" s="112">
        <f>(N43/10.9375)+(K43/9.2105)+(F43/3.8889)-(L43/12.5)</f>
        <v>0</v>
      </c>
      <c r="E43">
        <v>0</v>
      </c>
      <c r="F43">
        <v>0</v>
      </c>
      <c r="G43">
        <v>0</v>
      </c>
      <c r="H43">
        <v>0</v>
      </c>
      <c r="I43">
        <v>0</v>
      </c>
      <c r="J43">
        <v>15</v>
      </c>
      <c r="K43">
        <v>0</v>
      </c>
      <c r="L43">
        <v>0</v>
      </c>
      <c r="M43">
        <v>0</v>
      </c>
      <c r="N43">
        <v>0</v>
      </c>
    </row>
    <row r="44" spans="1:14" ht="12.75">
      <c r="A44" t="s">
        <v>367</v>
      </c>
      <c r="B44" t="s">
        <v>1600</v>
      </c>
      <c r="C44" s="111">
        <f>(N44/10.9375)+(K44/9.2105)+(F44/3.8889)-(L44/12.5)</f>
        <v>4.451441289832257</v>
      </c>
      <c r="D44" s="112">
        <f>(N44/10.9375)+(K44/9.2105)+(F44/3.8889)-(L44/12.5)</f>
        <v>4.451441289832257</v>
      </c>
      <c r="E44">
        <v>160</v>
      </c>
      <c r="F44">
        <v>0</v>
      </c>
      <c r="G44">
        <v>0</v>
      </c>
      <c r="H44">
        <v>0</v>
      </c>
      <c r="I44">
        <v>0</v>
      </c>
      <c r="J44">
        <v>35</v>
      </c>
      <c r="K44">
        <v>41</v>
      </c>
      <c r="L44">
        <v>0</v>
      </c>
      <c r="M44">
        <v>41</v>
      </c>
      <c r="N44">
        <v>0</v>
      </c>
    </row>
    <row r="45" spans="1:14" ht="12.75">
      <c r="A45" t="s">
        <v>367</v>
      </c>
      <c r="B45" t="s">
        <v>1601</v>
      </c>
      <c r="C45" s="111">
        <f>(N45/10.9375)+(K45/9.2105)+(F45/3.8889)-(L45/12.5)</f>
        <v>4.885728244937843</v>
      </c>
      <c r="D45" s="112">
        <f>(N45/10.9375)+(K45/9.2105)+(F45/3.8889)-(L45/12.5)</f>
        <v>4.885728244937843</v>
      </c>
      <c r="E45">
        <v>160</v>
      </c>
      <c r="F45">
        <v>0</v>
      </c>
      <c r="G45">
        <v>0</v>
      </c>
      <c r="H45">
        <v>0</v>
      </c>
      <c r="I45">
        <v>0</v>
      </c>
      <c r="J45">
        <v>0</v>
      </c>
      <c r="K45">
        <v>45</v>
      </c>
      <c r="L45">
        <v>0</v>
      </c>
      <c r="M45">
        <v>45</v>
      </c>
      <c r="N45">
        <v>0</v>
      </c>
    </row>
    <row r="46" spans="1:14" ht="12.75">
      <c r="A46" t="s">
        <v>367</v>
      </c>
      <c r="B46" t="s">
        <v>1602</v>
      </c>
      <c r="C46" s="111">
        <f>(N46/10.9375)+(K46/9.2105)+(F46/3.8889)-(L46/12.5)</f>
        <v>0</v>
      </c>
      <c r="D46" s="112">
        <f>(N46/10.9375)+(K46/9.2105)+(F46/3.8889)-(L46/12.5)</f>
        <v>0</v>
      </c>
      <c r="E46">
        <v>10</v>
      </c>
      <c r="F46">
        <v>0</v>
      </c>
      <c r="G46">
        <v>0</v>
      </c>
      <c r="H46">
        <v>0</v>
      </c>
      <c r="I46">
        <v>0</v>
      </c>
      <c r="J46">
        <v>0</v>
      </c>
      <c r="K46" t="s">
        <v>1603</v>
      </c>
      <c r="L46">
        <v>0</v>
      </c>
      <c r="M46">
        <v>0</v>
      </c>
      <c r="N46">
        <v>0</v>
      </c>
    </row>
    <row r="47" spans="1:14" ht="12.75">
      <c r="A47" t="s">
        <v>367</v>
      </c>
      <c r="B47" t="s">
        <v>1604</v>
      </c>
      <c r="C47" s="111">
        <f>(N47/10.9375)+(K47/9.2105)+(F47/3.8889)-(L47/12.5)</f>
        <v>0.5142857142857138</v>
      </c>
      <c r="D47" s="112">
        <f>(N47/10.9375)+(K47/9.2105)+(F47/3.8889)-(L47/12.5)</f>
        <v>0.5142857142857138</v>
      </c>
      <c r="E47">
        <v>170</v>
      </c>
      <c r="F47">
        <v>0</v>
      </c>
      <c r="G47">
        <v>0</v>
      </c>
      <c r="H47">
        <v>0</v>
      </c>
      <c r="I47">
        <v>0</v>
      </c>
      <c r="J47">
        <v>15</v>
      </c>
      <c r="K47" t="s">
        <v>1603</v>
      </c>
      <c r="L47">
        <v>45</v>
      </c>
      <c r="M47">
        <v>0</v>
      </c>
      <c r="N47">
        <v>45</v>
      </c>
    </row>
    <row r="48" spans="1:14" ht="12.75">
      <c r="A48" t="s">
        <v>367</v>
      </c>
      <c r="B48" t="s">
        <v>1605</v>
      </c>
      <c r="C48" s="111">
        <f>(N48/10.9375)+(K48/9.2105)+(F48/3.8889)-(L48/12.5)</f>
        <v>0.5600000000000005</v>
      </c>
      <c r="D48" s="112">
        <f>(N48/10.9375)+(K48/9.2105)+(F48/3.8889)-(L48/12.5)</f>
        <v>0.5600000000000005</v>
      </c>
      <c r="E48">
        <v>180</v>
      </c>
      <c r="F48">
        <v>0</v>
      </c>
      <c r="G48">
        <v>0</v>
      </c>
      <c r="H48">
        <v>0</v>
      </c>
      <c r="I48">
        <v>0</v>
      </c>
      <c r="J48">
        <v>35</v>
      </c>
      <c r="K48" t="s">
        <v>1603</v>
      </c>
      <c r="L48">
        <v>49</v>
      </c>
      <c r="M48">
        <v>0</v>
      </c>
      <c r="N48">
        <v>49</v>
      </c>
    </row>
    <row r="49" spans="1:14" ht="12.75">
      <c r="A49" t="s">
        <v>367</v>
      </c>
      <c r="B49" t="s">
        <v>1606</v>
      </c>
      <c r="C49" s="111">
        <f>(N49/10.9375)+(K49/9.2105)+(F49/3.8889)-(L49/12.5)</f>
        <v>5.320015200043429</v>
      </c>
      <c r="D49" s="112">
        <f>(N49/10.9375)+(K49/9.2105)+(F49/3.8889)-(L49/12.5)</f>
        <v>5.320015200043429</v>
      </c>
      <c r="E49">
        <v>180</v>
      </c>
      <c r="F49">
        <v>0</v>
      </c>
      <c r="G49">
        <v>0</v>
      </c>
      <c r="H49">
        <v>0</v>
      </c>
      <c r="I49">
        <v>0</v>
      </c>
      <c r="J49">
        <v>25</v>
      </c>
      <c r="K49">
        <v>49</v>
      </c>
      <c r="L49">
        <v>0</v>
      </c>
      <c r="M49">
        <v>49</v>
      </c>
      <c r="N49">
        <v>0</v>
      </c>
    </row>
    <row r="50" spans="1:14" ht="12.75">
      <c r="A50" t="s">
        <v>367</v>
      </c>
      <c r="B50" t="s">
        <v>1607</v>
      </c>
      <c r="C50" s="111">
        <f>(N50/10.9375)+(K50/9.2105)+(F50/3.8889)-(L50/12.5)</f>
        <v>4.885728244937843</v>
      </c>
      <c r="D50" s="112">
        <f>(N50/10.9375)+(K50/9.2105)+(F50/3.8889)-(L50/12.5)</f>
        <v>4.885728244937843</v>
      </c>
      <c r="E50">
        <v>160</v>
      </c>
      <c r="F50">
        <v>0</v>
      </c>
      <c r="G50">
        <v>0</v>
      </c>
      <c r="H50">
        <v>0</v>
      </c>
      <c r="I50">
        <v>0</v>
      </c>
      <c r="J50">
        <v>25</v>
      </c>
      <c r="K50">
        <v>45</v>
      </c>
      <c r="L50">
        <v>0</v>
      </c>
      <c r="M50">
        <v>41</v>
      </c>
      <c r="N50">
        <v>0</v>
      </c>
    </row>
    <row r="51" spans="1:14" ht="12.75">
      <c r="A51" t="s">
        <v>367</v>
      </c>
      <c r="B51" t="s">
        <v>1608</v>
      </c>
      <c r="C51" s="111">
        <f>(N51/10.9375)+(K51/9.2105)+(F51/3.8889)-(L51/12.5)</f>
        <v>0</v>
      </c>
      <c r="D51" s="112">
        <f>(N51/10.9375)+(K51/9.2105)+(F51/3.8889)-(L51/12.5)</f>
        <v>0</v>
      </c>
      <c r="E51">
        <v>0</v>
      </c>
      <c r="F51">
        <v>0</v>
      </c>
      <c r="G51">
        <v>0</v>
      </c>
      <c r="H51">
        <v>0</v>
      </c>
      <c r="I51">
        <v>0</v>
      </c>
      <c r="J51">
        <v>10</v>
      </c>
      <c r="K51">
        <v>0</v>
      </c>
      <c r="L51">
        <v>0</v>
      </c>
      <c r="M51">
        <v>0</v>
      </c>
      <c r="N51">
        <v>0</v>
      </c>
    </row>
    <row r="52" spans="1:14" ht="12.75">
      <c r="A52" t="s">
        <v>367</v>
      </c>
      <c r="B52" t="s">
        <v>1609</v>
      </c>
      <c r="C52" s="111">
        <f>(N52/10.9375)+(K52/9.2105)+(F52/3.8889)-(L52/12.5)</f>
        <v>4.66858476738505</v>
      </c>
      <c r="D52" s="112">
        <f>(N52/10.9375)+(K52/9.2105)+(F52/3.8889)-(L52/12.5)</f>
        <v>4.66858476738505</v>
      </c>
      <c r="E52">
        <v>160</v>
      </c>
      <c r="F52">
        <v>0</v>
      </c>
      <c r="G52">
        <v>0</v>
      </c>
      <c r="H52">
        <v>0</v>
      </c>
      <c r="I52">
        <v>0</v>
      </c>
      <c r="J52">
        <v>40</v>
      </c>
      <c r="K52">
        <v>43</v>
      </c>
      <c r="L52">
        <v>0</v>
      </c>
      <c r="M52">
        <v>43</v>
      </c>
      <c r="N52">
        <v>0</v>
      </c>
    </row>
    <row r="53" spans="1:14" ht="12.75">
      <c r="A53" t="s">
        <v>367</v>
      </c>
      <c r="B53" t="s">
        <v>1610</v>
      </c>
      <c r="C53" s="111">
        <f>(N53/10.9375)+(K53/9.2105)+(F53/3.8889)-(L53/12.5)</f>
        <v>0</v>
      </c>
      <c r="D53" s="112">
        <f>(N53/10.9375)+(K53/9.2105)+(F53/3.8889)-(L53/12.5)</f>
        <v>0</v>
      </c>
      <c r="E53">
        <v>0</v>
      </c>
      <c r="F53">
        <v>0</v>
      </c>
      <c r="G53">
        <v>0</v>
      </c>
      <c r="H53">
        <v>0</v>
      </c>
      <c r="I53">
        <v>0</v>
      </c>
      <c r="J53">
        <v>0</v>
      </c>
      <c r="K53">
        <v>0</v>
      </c>
      <c r="L53">
        <v>0</v>
      </c>
      <c r="M53">
        <v>0</v>
      </c>
      <c r="N53">
        <v>0</v>
      </c>
    </row>
    <row r="54" spans="1:14" ht="12.75">
      <c r="A54" t="s">
        <v>367</v>
      </c>
      <c r="B54" t="s">
        <v>1611</v>
      </c>
      <c r="C54" s="111">
        <f>(N54/10.9375)+(K54/9.2105)+(F54/3.8889)-(L54/12.5)</f>
        <v>0</v>
      </c>
      <c r="D54" s="112">
        <f>(N54/10.9375)+(K54/9.2105)+(F54/3.8889)-(L54/12.5)</f>
        <v>0</v>
      </c>
      <c r="E54">
        <v>0</v>
      </c>
      <c r="F54">
        <v>0</v>
      </c>
      <c r="G54">
        <v>0</v>
      </c>
      <c r="H54">
        <v>0</v>
      </c>
      <c r="I54">
        <v>0</v>
      </c>
      <c r="J54">
        <v>0</v>
      </c>
      <c r="K54" t="s">
        <v>1603</v>
      </c>
      <c r="L54">
        <v>0</v>
      </c>
      <c r="M54">
        <v>0</v>
      </c>
      <c r="N54">
        <v>0</v>
      </c>
    </row>
    <row r="55" spans="1:14" ht="12.75">
      <c r="A55" t="s">
        <v>367</v>
      </c>
      <c r="B55" t="s">
        <v>1612</v>
      </c>
      <c r="C55" s="111">
        <f>(N55/10.9375)+(K55/9.2105)+(F55/3.8889)-(L55/12.5)</f>
        <v>0.5142842449021574</v>
      </c>
      <c r="D55" s="112">
        <f>(N55/10.9375)+(K55/9.2105)+(F55/3.8889)-(L55/12.5)</f>
        <v>0.5142842449021574</v>
      </c>
      <c r="E55">
        <v>20</v>
      </c>
      <c r="F55">
        <v>2</v>
      </c>
      <c r="G55">
        <v>1</v>
      </c>
      <c r="H55">
        <v>0</v>
      </c>
      <c r="I55">
        <v>10</v>
      </c>
      <c r="J55">
        <v>10</v>
      </c>
      <c r="K55">
        <v>0</v>
      </c>
      <c r="L55">
        <v>0</v>
      </c>
      <c r="M55">
        <v>0</v>
      </c>
      <c r="N55">
        <v>0</v>
      </c>
    </row>
    <row r="56" spans="1:14" ht="12.75">
      <c r="A56" t="s">
        <v>367</v>
      </c>
      <c r="B56" t="s">
        <v>1613</v>
      </c>
      <c r="C56" s="111">
        <f>(N56/10.9375)+(K56/9.2105)+(F56/3.8889)-(L56/12.5)</f>
        <v>0.32571521632918954</v>
      </c>
      <c r="D56" s="112">
        <f>(N56/10.9375)+(K56/9.2105)+(F56/3.8889)-(L56/12.5)</f>
        <v>0.32571521632918954</v>
      </c>
      <c r="E56">
        <v>15</v>
      </c>
      <c r="F56">
        <v>0</v>
      </c>
      <c r="G56">
        <v>0</v>
      </c>
      <c r="H56">
        <v>0</v>
      </c>
      <c r="I56">
        <v>0</v>
      </c>
      <c r="J56">
        <v>0</v>
      </c>
      <c r="K56">
        <v>3</v>
      </c>
      <c r="L56">
        <v>0</v>
      </c>
      <c r="M56">
        <v>3</v>
      </c>
      <c r="N56">
        <v>0</v>
      </c>
    </row>
    <row r="57" spans="1:14" ht="12.75">
      <c r="A57" t="s">
        <v>367</v>
      </c>
      <c r="B57" t="s">
        <v>1614</v>
      </c>
      <c r="C57" s="111">
        <f>(N57/10.9375)+(K57/9.2105)+(F57/3.8889)-(L57/12.5)</f>
        <v>0.1085717387763965</v>
      </c>
      <c r="D57" s="112">
        <f>(N57/10.9375)+(K57/9.2105)+(F57/3.8889)-(L57/12.5)</f>
        <v>0.1085717387763965</v>
      </c>
      <c r="E57">
        <v>5</v>
      </c>
      <c r="F57">
        <v>0</v>
      </c>
      <c r="G57">
        <v>0</v>
      </c>
      <c r="H57">
        <v>0</v>
      </c>
      <c r="I57">
        <v>0</v>
      </c>
      <c r="J57">
        <v>0</v>
      </c>
      <c r="K57">
        <v>1</v>
      </c>
      <c r="L57">
        <v>0</v>
      </c>
      <c r="M57">
        <v>1</v>
      </c>
      <c r="N57">
        <v>0</v>
      </c>
    </row>
    <row r="58" spans="1:14" ht="12.75">
      <c r="A58" t="s">
        <v>367</v>
      </c>
      <c r="B58" t="s">
        <v>1615</v>
      </c>
      <c r="C58" s="111">
        <f>(N58/10.9375)+(K58/9.2105)+(F58/3.8889)-(L58/12.5)</f>
        <v>-0.08</v>
      </c>
      <c r="D58" s="112">
        <f>(N58/10.9375)+(K58/9.2105)+(F58/3.8889)-(L58/12.5)</f>
        <v>-0.08</v>
      </c>
      <c r="E58">
        <v>0</v>
      </c>
      <c r="F58">
        <v>0</v>
      </c>
      <c r="G58">
        <v>0</v>
      </c>
      <c r="H58">
        <v>0</v>
      </c>
      <c r="I58">
        <v>0</v>
      </c>
      <c r="J58">
        <v>0</v>
      </c>
      <c r="K58" t="s">
        <v>1603</v>
      </c>
      <c r="L58">
        <v>1</v>
      </c>
      <c r="M58">
        <v>0</v>
      </c>
      <c r="N58">
        <v>0</v>
      </c>
    </row>
    <row r="59" spans="1:14" ht="12.75">
      <c r="A59" t="s">
        <v>1616</v>
      </c>
      <c r="B59" t="s">
        <v>1617</v>
      </c>
      <c r="C59" s="111">
        <f>(N59/10.9375)+(K59/9.2105)+(F59/3.8889)-(L59/12.5)</f>
        <v>13.131428767431464</v>
      </c>
      <c r="D59" s="112">
        <f>(N59/10.9375)+(K59/9.2105)+(F59/3.8889)-(L59/12.5)</f>
        <v>13.131428767431464</v>
      </c>
      <c r="E59">
        <v>500</v>
      </c>
      <c r="F59">
        <v>20</v>
      </c>
      <c r="G59">
        <v>4</v>
      </c>
      <c r="H59">
        <v>0</v>
      </c>
      <c r="I59">
        <v>80</v>
      </c>
      <c r="J59">
        <v>1640</v>
      </c>
      <c r="K59">
        <v>48</v>
      </c>
      <c r="L59">
        <v>3</v>
      </c>
      <c r="M59">
        <v>10</v>
      </c>
      <c r="N59">
        <v>33</v>
      </c>
    </row>
    <row r="60" spans="1:14" ht="12.75">
      <c r="A60" t="s">
        <v>1616</v>
      </c>
      <c r="B60" t="s">
        <v>1618</v>
      </c>
      <c r="C60" s="111">
        <f>(N60/10.9375)+(K60/9.2105)+(F60/3.8889)-(L60/12.5)</f>
        <v>14.897151036833632</v>
      </c>
      <c r="D60" s="112">
        <f>(N60/10.9375)+(K60/9.2105)+(F60/3.8889)-(L60/12.5)</f>
        <v>14.897151036833632</v>
      </c>
      <c r="E60">
        <v>570</v>
      </c>
      <c r="F60">
        <v>18</v>
      </c>
      <c r="G60">
        <v>3.5</v>
      </c>
      <c r="H60">
        <v>0</v>
      </c>
      <c r="I60">
        <v>80</v>
      </c>
      <c r="J60">
        <v>1950</v>
      </c>
      <c r="K60">
        <v>69</v>
      </c>
      <c r="L60">
        <v>3</v>
      </c>
      <c r="M60">
        <v>34</v>
      </c>
      <c r="N60">
        <v>33</v>
      </c>
    </row>
    <row r="61" spans="1:14" ht="12.75">
      <c r="A61" t="s">
        <v>1616</v>
      </c>
      <c r="B61" t="s">
        <v>1619</v>
      </c>
      <c r="C61" s="111">
        <f>(N61/10.9375)+(K61/9.2105)+(F61/3.8889)-(L61/12.5)</f>
        <v>14.137148865398856</v>
      </c>
      <c r="D61" s="112">
        <f>(N61/10.9375)+(K61/9.2105)+(F61/3.8889)-(L61/12.5)</f>
        <v>14.137148865398856</v>
      </c>
      <c r="E61">
        <v>540</v>
      </c>
      <c r="F61">
        <v>18</v>
      </c>
      <c r="G61">
        <v>3.5</v>
      </c>
      <c r="H61">
        <v>0</v>
      </c>
      <c r="I61">
        <v>80</v>
      </c>
      <c r="J61">
        <v>2490</v>
      </c>
      <c r="K61">
        <v>62</v>
      </c>
      <c r="L61">
        <v>3</v>
      </c>
      <c r="M61">
        <v>27</v>
      </c>
      <c r="N61">
        <v>33</v>
      </c>
    </row>
    <row r="62" spans="1:14" ht="12.75">
      <c r="A62" t="s">
        <v>1616</v>
      </c>
      <c r="B62" t="s">
        <v>1620</v>
      </c>
      <c r="C62" s="111">
        <f>(N62/10.9375)+(K62/9.2105)+(F62/3.8889)-(L62/12.5)</f>
        <v>4.994280000034053</v>
      </c>
      <c r="D62" s="112">
        <f>(N62/10.9375)+(K62/9.2105)+(F62/3.8889)-(L62/12.5)</f>
        <v>4.994280000034053</v>
      </c>
      <c r="E62">
        <v>180</v>
      </c>
      <c r="F62">
        <v>12</v>
      </c>
      <c r="G62">
        <v>2.5</v>
      </c>
      <c r="H62">
        <v>0</v>
      </c>
      <c r="I62">
        <v>30</v>
      </c>
      <c r="J62">
        <v>340</v>
      </c>
      <c r="K62">
        <v>10</v>
      </c>
      <c r="L62">
        <v>0</v>
      </c>
      <c r="M62">
        <v>1</v>
      </c>
      <c r="N62">
        <v>9</v>
      </c>
    </row>
    <row r="63" spans="1:14" ht="12.75">
      <c r="A63" t="s">
        <v>1616</v>
      </c>
      <c r="B63" t="s">
        <v>1621</v>
      </c>
      <c r="C63" s="111">
        <f>(N63/10.9375)+(K63/9.2105)+(F63/3.8889)-(L63/12.5)</f>
        <v>6.108565175551114</v>
      </c>
      <c r="D63" s="112">
        <f>(N63/10.9375)+(K63/9.2105)+(F63/3.8889)-(L63/12.5)</f>
        <v>6.108565175551114</v>
      </c>
      <c r="E63">
        <v>230</v>
      </c>
      <c r="F63">
        <v>14</v>
      </c>
      <c r="G63">
        <v>3</v>
      </c>
      <c r="H63">
        <v>0</v>
      </c>
      <c r="I63">
        <v>35</v>
      </c>
      <c r="J63">
        <v>430</v>
      </c>
      <c r="K63">
        <v>13</v>
      </c>
      <c r="L63">
        <v>0</v>
      </c>
      <c r="M63">
        <v>1</v>
      </c>
      <c r="N63">
        <v>12</v>
      </c>
    </row>
    <row r="64" spans="1:14" ht="12.75">
      <c r="A64" t="s">
        <v>1616</v>
      </c>
      <c r="B64" t="s">
        <v>1622</v>
      </c>
      <c r="C64" s="111">
        <f>(N64/10.9375)+(K64/9.2105)+(F64/3.8889)-(L64/12.5)</f>
        <v>12.27427216334834</v>
      </c>
      <c r="D64" s="112">
        <f>(N64/10.9375)+(K64/9.2105)+(F64/3.8889)-(L64/12.5)</f>
        <v>12.27427216334834</v>
      </c>
      <c r="E64">
        <v>450</v>
      </c>
      <c r="F64">
        <v>29</v>
      </c>
      <c r="G64">
        <v>6</v>
      </c>
      <c r="H64">
        <v>0</v>
      </c>
      <c r="I64">
        <v>70</v>
      </c>
      <c r="J64">
        <v>850</v>
      </c>
      <c r="K64">
        <v>25</v>
      </c>
      <c r="L64">
        <v>0</v>
      </c>
      <c r="M64">
        <v>1</v>
      </c>
      <c r="N64">
        <v>23</v>
      </c>
    </row>
    <row r="65" spans="1:14" ht="12.75">
      <c r="A65" t="s">
        <v>1616</v>
      </c>
      <c r="B65" t="s">
        <v>1623</v>
      </c>
      <c r="C65" s="111">
        <f>(N65/10.9375)+(K65/9.2105)+(F65/3.8889)-(L65/12.5)</f>
        <v>1.1942891265403617</v>
      </c>
      <c r="D65" s="112">
        <f>(N65/10.9375)+(K65/9.2105)+(F65/3.8889)-(L65/12.5)</f>
        <v>1.1942891265403617</v>
      </c>
      <c r="E65">
        <v>45</v>
      </c>
      <c r="F65">
        <v>0</v>
      </c>
      <c r="G65">
        <v>0</v>
      </c>
      <c r="H65">
        <v>0</v>
      </c>
      <c r="I65">
        <v>0</v>
      </c>
      <c r="J65">
        <v>120</v>
      </c>
      <c r="K65">
        <v>11</v>
      </c>
      <c r="L65">
        <v>0</v>
      </c>
      <c r="M65">
        <v>4</v>
      </c>
      <c r="N65">
        <v>0</v>
      </c>
    </row>
    <row r="66" spans="1:14" ht="12.75">
      <c r="A66" t="s">
        <v>1616</v>
      </c>
      <c r="B66" t="s">
        <v>1624</v>
      </c>
      <c r="C66" s="111">
        <f>(N66/10.9375)+(K66/9.2105)+(F66/3.8889)-(L66/12.5)</f>
        <v>1.3028608653167582</v>
      </c>
      <c r="D66" s="112">
        <f>(N66/10.9375)+(K66/9.2105)+(F66/3.8889)-(L66/12.5)</f>
        <v>1.3028608653167582</v>
      </c>
      <c r="E66">
        <v>50</v>
      </c>
      <c r="F66">
        <v>0</v>
      </c>
      <c r="G66">
        <v>0</v>
      </c>
      <c r="H66">
        <v>0</v>
      </c>
      <c r="I66">
        <v>0</v>
      </c>
      <c r="J66">
        <v>120</v>
      </c>
      <c r="K66">
        <v>12</v>
      </c>
      <c r="L66">
        <v>0</v>
      </c>
      <c r="M66">
        <v>11</v>
      </c>
      <c r="N66">
        <v>0</v>
      </c>
    </row>
    <row r="67" spans="1:14" ht="12.75">
      <c r="A67" t="s">
        <v>1616</v>
      </c>
      <c r="B67" t="s">
        <v>1625</v>
      </c>
      <c r="C67" s="111">
        <f>(N67/10.9375)+(K67/9.2105)+(F67/3.8889)-(L67/12.5)</f>
        <v>2.3028549061412478</v>
      </c>
      <c r="D67" s="112">
        <f>(N67/10.9375)+(K67/9.2105)+(F67/3.8889)-(L67/12.5)</f>
        <v>2.3028549061412478</v>
      </c>
      <c r="E67">
        <v>80</v>
      </c>
      <c r="F67">
        <v>6</v>
      </c>
      <c r="G67">
        <v>1</v>
      </c>
      <c r="H67">
        <v>0</v>
      </c>
      <c r="I67">
        <v>10</v>
      </c>
      <c r="J67">
        <v>220</v>
      </c>
      <c r="K67">
        <v>7</v>
      </c>
      <c r="L67">
        <v>0</v>
      </c>
      <c r="M67">
        <v>3</v>
      </c>
      <c r="N67">
        <v>0</v>
      </c>
    </row>
    <row r="68" spans="1:14" ht="12.75">
      <c r="A68" t="s">
        <v>1616</v>
      </c>
      <c r="B68" t="s">
        <v>1626</v>
      </c>
      <c r="C68" s="111">
        <f>(N68/10.9375)+(K68/9.2105)+(F68/3.8889)-(L68/12.5)</f>
        <v>3.411420685742134</v>
      </c>
      <c r="D68" s="112">
        <f>(N68/10.9375)+(K68/9.2105)+(F68/3.8889)-(L68/12.5)</f>
        <v>3.411420685742134</v>
      </c>
      <c r="E68">
        <v>120</v>
      </c>
      <c r="F68">
        <v>12</v>
      </c>
      <c r="G68">
        <v>1.5</v>
      </c>
      <c r="H68">
        <v>0</v>
      </c>
      <c r="I68">
        <v>10</v>
      </c>
      <c r="J68">
        <v>240</v>
      </c>
      <c r="K68">
        <v>3</v>
      </c>
      <c r="L68">
        <v>0</v>
      </c>
      <c r="M68">
        <v>2</v>
      </c>
      <c r="N68">
        <v>0</v>
      </c>
    </row>
    <row r="69" spans="1:14" ht="12.75">
      <c r="A69" t="s">
        <v>1627</v>
      </c>
      <c r="B69" t="s">
        <v>1628</v>
      </c>
      <c r="C69" s="111">
        <f>(N69/10.9375)+(K69/9.2105)+(F69/3.8889)-(L69/12.5)</f>
        <v>5.897145044937796</v>
      </c>
      <c r="D69" s="112">
        <f>(N69/10.9375)+(K69/9.2105)+(F69/3.8889)-(L69/12.5)</f>
        <v>5.897145044937796</v>
      </c>
      <c r="E69">
        <v>230</v>
      </c>
      <c r="F69">
        <v>8</v>
      </c>
      <c r="G69">
        <v>3</v>
      </c>
      <c r="H69">
        <v>0</v>
      </c>
      <c r="I69">
        <v>30</v>
      </c>
      <c r="J69">
        <v>480</v>
      </c>
      <c r="K69">
        <v>26</v>
      </c>
      <c r="L69">
        <v>1</v>
      </c>
      <c r="M69">
        <v>6</v>
      </c>
      <c r="N69">
        <v>12</v>
      </c>
    </row>
    <row r="70" spans="1:14" ht="12.75">
      <c r="A70" t="s">
        <v>1627</v>
      </c>
      <c r="B70" t="s">
        <v>1629</v>
      </c>
      <c r="C70" s="111">
        <f>(N70/10.9375)+(K70/9.2105)+(F70/3.8889)-(L70/12.5)</f>
        <v>7.051428865353143</v>
      </c>
      <c r="D70" s="112">
        <f>(N70/10.9375)+(K70/9.2105)+(F70/3.8889)-(L70/12.5)</f>
        <v>7.051428865353143</v>
      </c>
      <c r="E70">
        <v>270</v>
      </c>
      <c r="F70">
        <v>11</v>
      </c>
      <c r="G70">
        <v>5</v>
      </c>
      <c r="H70">
        <v>0.5</v>
      </c>
      <c r="I70">
        <v>40</v>
      </c>
      <c r="J70">
        <v>690</v>
      </c>
      <c r="K70">
        <v>27</v>
      </c>
      <c r="L70">
        <v>1</v>
      </c>
      <c r="M70">
        <v>6</v>
      </c>
      <c r="N70">
        <v>15</v>
      </c>
    </row>
    <row r="71" spans="1:14" ht="12.75">
      <c r="A71" t="s">
        <v>1627</v>
      </c>
      <c r="B71" t="s">
        <v>1630</v>
      </c>
      <c r="C71" s="111">
        <f>(N71/10.9375)+(K71/9.2105)+(F71/3.8889)-(L71/12.5)</f>
        <v>7.959998710259171</v>
      </c>
      <c r="D71" s="112">
        <f>(N71/10.9375)+(K71/9.2105)+(F71/3.8889)-(L71/12.5)</f>
        <v>7.959998710259171</v>
      </c>
      <c r="E71">
        <v>300</v>
      </c>
      <c r="F71">
        <v>14</v>
      </c>
      <c r="G71">
        <v>6</v>
      </c>
      <c r="H71">
        <v>0.5</v>
      </c>
      <c r="I71">
        <v>45</v>
      </c>
      <c r="J71">
        <v>720</v>
      </c>
      <c r="K71">
        <v>29</v>
      </c>
      <c r="L71">
        <v>2</v>
      </c>
      <c r="M71">
        <v>7</v>
      </c>
      <c r="N71">
        <v>15</v>
      </c>
    </row>
    <row r="72" spans="1:14" ht="12.75">
      <c r="A72" t="s">
        <v>1627</v>
      </c>
      <c r="B72" t="s">
        <v>1631</v>
      </c>
      <c r="C72" s="111">
        <f>(N72/10.9375)+(K72/9.2105)+(F72/3.8889)-(L72/12.5)</f>
        <v>9.319994726595311</v>
      </c>
      <c r="D72" s="112">
        <f>(N72/10.9375)+(K72/9.2105)+(F72/3.8889)-(L72/12.5)</f>
        <v>9.319994726595311</v>
      </c>
      <c r="E72">
        <v>350</v>
      </c>
      <c r="F72">
        <v>19</v>
      </c>
      <c r="G72">
        <v>8</v>
      </c>
      <c r="H72">
        <v>0.5</v>
      </c>
      <c r="I72">
        <v>55</v>
      </c>
      <c r="J72">
        <v>660</v>
      </c>
      <c r="K72">
        <v>28</v>
      </c>
      <c r="L72">
        <v>2</v>
      </c>
      <c r="M72">
        <v>5</v>
      </c>
      <c r="N72">
        <v>17</v>
      </c>
    </row>
    <row r="73" spans="1:14" ht="12.75">
      <c r="A73" t="s">
        <v>1627</v>
      </c>
      <c r="B73" t="s">
        <v>1632</v>
      </c>
      <c r="C73" s="111">
        <f>(N73/10.9375)+(K73/9.2105)+(F73/3.8889)-(L73/12.5)</f>
        <v>11.594276032730356</v>
      </c>
      <c r="D73" s="112">
        <f>(N73/10.9375)+(K73/9.2105)+(F73/3.8889)-(L73/12.5)</f>
        <v>11.594276032730356</v>
      </c>
      <c r="E73">
        <v>440</v>
      </c>
      <c r="F73">
        <v>25</v>
      </c>
      <c r="G73">
        <v>11</v>
      </c>
      <c r="H73">
        <v>1</v>
      </c>
      <c r="I73">
        <v>80</v>
      </c>
      <c r="J73">
        <v>730</v>
      </c>
      <c r="K73">
        <v>28</v>
      </c>
      <c r="L73">
        <v>2</v>
      </c>
      <c r="M73">
        <v>5</v>
      </c>
      <c r="N73">
        <v>25</v>
      </c>
    </row>
    <row r="74" spans="1:14" ht="12.75">
      <c r="A74" t="s">
        <v>1627</v>
      </c>
      <c r="B74" t="s">
        <v>1633</v>
      </c>
      <c r="C74" s="111">
        <f>(N74/10.9375)+(K74/9.2105)+(F74/3.8889)-(L74/12.5)</f>
        <v>9.582852293939265</v>
      </c>
      <c r="D74" s="112">
        <f>(N74/10.9375)+(K74/9.2105)+(F74/3.8889)-(L74/12.5)</f>
        <v>9.582852293939265</v>
      </c>
      <c r="E74">
        <v>360</v>
      </c>
      <c r="F74">
        <v>18</v>
      </c>
      <c r="G74">
        <v>8</v>
      </c>
      <c r="H74">
        <v>1</v>
      </c>
      <c r="I74">
        <v>70</v>
      </c>
      <c r="J74">
        <v>760</v>
      </c>
      <c r="K74">
        <v>27</v>
      </c>
      <c r="L74">
        <v>1</v>
      </c>
      <c r="M74">
        <v>6</v>
      </c>
      <c r="N74">
        <v>23</v>
      </c>
    </row>
    <row r="75" spans="1:14" ht="12.75">
      <c r="A75" t="s">
        <v>1627</v>
      </c>
      <c r="B75" t="s">
        <v>1634</v>
      </c>
      <c r="C75" s="111">
        <f>(N75/10.9375)+(K75/9.2105)+(F75/3.8889)-(L75/12.5)</f>
        <v>5.897145044937796</v>
      </c>
      <c r="D75" s="112">
        <f>(N75/10.9375)+(K75/9.2105)+(F75/3.8889)-(L75/12.5)</f>
        <v>5.897145044937796</v>
      </c>
      <c r="E75">
        <v>220</v>
      </c>
      <c r="F75">
        <v>8</v>
      </c>
      <c r="G75">
        <v>3</v>
      </c>
      <c r="H75">
        <v>0</v>
      </c>
      <c r="I75">
        <v>30</v>
      </c>
      <c r="J75">
        <v>480</v>
      </c>
      <c r="K75">
        <v>26</v>
      </c>
      <c r="L75">
        <v>1</v>
      </c>
      <c r="M75">
        <v>5</v>
      </c>
      <c r="N75">
        <v>12</v>
      </c>
    </row>
    <row r="76" spans="1:14" ht="12.75">
      <c r="A76" t="s">
        <v>1627</v>
      </c>
      <c r="B76" t="s">
        <v>1635</v>
      </c>
      <c r="C76" s="111">
        <f>(N76/10.9375)+(K76/9.2105)+(F76/3.8889)-(L76/12.5)</f>
        <v>6.851428555148175</v>
      </c>
      <c r="D76" s="112">
        <f>(N76/10.9375)+(K76/9.2105)+(F76/3.8889)-(L76/12.5)</f>
        <v>6.851428555148175</v>
      </c>
      <c r="E76">
        <v>270</v>
      </c>
      <c r="F76">
        <v>11</v>
      </c>
      <c r="G76">
        <v>5</v>
      </c>
      <c r="H76">
        <v>0.5</v>
      </c>
      <c r="I76">
        <v>40</v>
      </c>
      <c r="J76">
        <v>690</v>
      </c>
      <c r="K76">
        <v>26</v>
      </c>
      <c r="L76">
        <v>1</v>
      </c>
      <c r="M76">
        <v>6</v>
      </c>
      <c r="N76">
        <v>14</v>
      </c>
    </row>
    <row r="77" spans="1:14" ht="12.75">
      <c r="A77" t="s">
        <v>1627</v>
      </c>
      <c r="B77" t="s">
        <v>1636</v>
      </c>
      <c r="C77" s="111">
        <f>(N77/10.9375)+(K77/9.2105)+(F77/3.8889)-(L77/12.5)</f>
        <v>12.28571219600056</v>
      </c>
      <c r="D77" s="112">
        <f>(N77/10.9375)+(K77/9.2105)+(F77/3.8889)-(L77/12.5)</f>
        <v>12.28571219600056</v>
      </c>
      <c r="E77">
        <v>470</v>
      </c>
      <c r="F77">
        <v>21</v>
      </c>
      <c r="G77">
        <v>8</v>
      </c>
      <c r="H77">
        <v>1</v>
      </c>
      <c r="I77">
        <v>75</v>
      </c>
      <c r="J77">
        <v>880</v>
      </c>
      <c r="K77">
        <v>43</v>
      </c>
      <c r="L77">
        <v>2</v>
      </c>
      <c r="M77">
        <v>10</v>
      </c>
      <c r="N77">
        <v>26</v>
      </c>
    </row>
    <row r="78" spans="1:14" ht="12.75">
      <c r="A78" t="s">
        <v>1627</v>
      </c>
      <c r="B78" t="s">
        <v>1637</v>
      </c>
      <c r="C78" s="111">
        <f>(N78/10.9375)+(K78/9.2105)+(F78/3.8889)-(L78/12.5)</f>
        <v>19.89712564910675</v>
      </c>
      <c r="D78" s="112">
        <f>(N78/10.9375)+(K78/9.2105)+(F78/3.8889)-(L78/12.5)</f>
        <v>19.89712564910675</v>
      </c>
      <c r="E78">
        <v>750</v>
      </c>
      <c r="F78">
        <v>42</v>
      </c>
      <c r="G78">
        <v>18</v>
      </c>
      <c r="H78">
        <v>2.5</v>
      </c>
      <c r="I78">
        <v>155</v>
      </c>
      <c r="J78">
        <v>1370</v>
      </c>
      <c r="K78">
        <v>44</v>
      </c>
      <c r="L78">
        <v>2</v>
      </c>
      <c r="M78">
        <v>10</v>
      </c>
      <c r="N78">
        <v>49</v>
      </c>
    </row>
    <row r="79" spans="1:14" ht="12.75">
      <c r="A79" t="s">
        <v>1627</v>
      </c>
      <c r="B79" t="s">
        <v>1638</v>
      </c>
      <c r="C79" s="111">
        <f>(N79/10.9375)+(K79/9.2105)+(F79/3.8889)-(L79/12.5)</f>
        <v>27.308538792007976</v>
      </c>
      <c r="D79" s="112">
        <f>(N79/10.9375)+(K79/9.2105)+(F79/3.8889)-(L79/12.5)</f>
        <v>27.308538792007976</v>
      </c>
      <c r="E79">
        <v>1030</v>
      </c>
      <c r="F79">
        <v>63</v>
      </c>
      <c r="G79">
        <v>29</v>
      </c>
      <c r="H79">
        <v>3.5</v>
      </c>
      <c r="I79">
        <v>240</v>
      </c>
      <c r="J79">
        <v>1860</v>
      </c>
      <c r="K79">
        <v>44</v>
      </c>
      <c r="L79">
        <v>2</v>
      </c>
      <c r="M79">
        <v>11</v>
      </c>
      <c r="N79">
        <v>71</v>
      </c>
    </row>
    <row r="80" spans="1:14" ht="12.75">
      <c r="A80" t="s">
        <v>1627</v>
      </c>
      <c r="B80" t="s">
        <v>1639</v>
      </c>
      <c r="C80" s="111">
        <f>(N80/10.9375)+(K80/9.2105)+(F80/3.8889)-(L80/12.5)</f>
        <v>16.257131216436015</v>
      </c>
      <c r="D80" s="112">
        <f>(N80/10.9375)+(K80/9.2105)+(F80/3.8889)-(L80/12.5)</f>
        <v>16.257131216436015</v>
      </c>
      <c r="E80">
        <v>610</v>
      </c>
      <c r="F80">
        <v>34</v>
      </c>
      <c r="G80">
        <v>14</v>
      </c>
      <c r="H80">
        <v>1.5</v>
      </c>
      <c r="I80">
        <v>105</v>
      </c>
      <c r="J80">
        <v>1170</v>
      </c>
      <c r="K80">
        <v>43</v>
      </c>
      <c r="L80">
        <v>1</v>
      </c>
      <c r="M80">
        <v>9</v>
      </c>
      <c r="N80">
        <v>32</v>
      </c>
    </row>
    <row r="81" spans="1:14" ht="12.75">
      <c r="A81" t="s">
        <v>1627</v>
      </c>
      <c r="B81" t="s">
        <v>1640</v>
      </c>
      <c r="C81" s="111">
        <f>(N81/10.9375)+(K81/9.2105)+(F81/3.8889)-(L81/12.5)</f>
        <v>26.33711084098934</v>
      </c>
      <c r="D81" s="112">
        <f>(N81/10.9375)+(K81/9.2105)+(F81/3.8889)-(L81/12.5)</f>
        <v>26.33711084098934</v>
      </c>
      <c r="E81">
        <v>980</v>
      </c>
      <c r="F81">
        <v>63</v>
      </c>
      <c r="G81">
        <v>27</v>
      </c>
      <c r="H81">
        <v>2.5</v>
      </c>
      <c r="I81">
        <v>205</v>
      </c>
      <c r="J81">
        <v>1830</v>
      </c>
      <c r="K81">
        <v>46</v>
      </c>
      <c r="L81">
        <v>2</v>
      </c>
      <c r="M81">
        <v>9</v>
      </c>
      <c r="N81">
        <v>58</v>
      </c>
    </row>
    <row r="82" spans="1:14" ht="12.75">
      <c r="A82" t="s">
        <v>1627</v>
      </c>
      <c r="B82" t="s">
        <v>1641</v>
      </c>
      <c r="C82" s="111">
        <f>(N82/10.9375)+(K82/9.2105)+(F82/3.8889)-(L82/12.5)</f>
        <v>17.45712994297558</v>
      </c>
      <c r="D82" s="112">
        <f>(N82/10.9375)+(K82/9.2105)+(F82/3.8889)-(L82/12.5)</f>
        <v>17.45712994297558</v>
      </c>
      <c r="E82">
        <v>650</v>
      </c>
      <c r="F82">
        <v>37</v>
      </c>
      <c r="G82">
        <v>15</v>
      </c>
      <c r="H82">
        <v>1.5</v>
      </c>
      <c r="I82">
        <v>110</v>
      </c>
      <c r="J82">
        <v>1380</v>
      </c>
      <c r="K82">
        <v>46</v>
      </c>
      <c r="L82">
        <v>2</v>
      </c>
      <c r="M82">
        <v>11</v>
      </c>
      <c r="N82">
        <v>34</v>
      </c>
    </row>
    <row r="83" spans="1:14" ht="12.75">
      <c r="A83" t="s">
        <v>1627</v>
      </c>
      <c r="B83" t="s">
        <v>1642</v>
      </c>
      <c r="C83" s="111">
        <f>(N83/10.9375)+(K83/9.2105)+(F83/3.8889)-(L83/12.5)</f>
        <v>23.051404636884616</v>
      </c>
      <c r="D83" s="112">
        <f>(N83/10.9375)+(K83/9.2105)+(F83/3.8889)-(L83/12.5)</f>
        <v>23.051404636884616</v>
      </c>
      <c r="E83">
        <v>870</v>
      </c>
      <c r="F83">
        <v>52</v>
      </c>
      <c r="G83">
        <v>22</v>
      </c>
      <c r="H83">
        <v>2.5</v>
      </c>
      <c r="I83">
        <v>180</v>
      </c>
      <c r="J83">
        <v>1550</v>
      </c>
      <c r="K83">
        <v>46</v>
      </c>
      <c r="L83">
        <v>2</v>
      </c>
      <c r="M83">
        <v>11</v>
      </c>
      <c r="N83">
        <v>53</v>
      </c>
    </row>
    <row r="84" spans="1:14" ht="12.75">
      <c r="A84" t="s">
        <v>1627</v>
      </c>
      <c r="B84" t="s">
        <v>1643</v>
      </c>
      <c r="C84" s="111">
        <f>(N84/10.9375)+(K84/9.2105)+(F84/3.8889)-(L84/12.5)</f>
        <v>9.308579314337633</v>
      </c>
      <c r="D84" s="112">
        <f>(N84/10.9375)+(K84/9.2105)+(F84/3.8889)-(L84/12.5)</f>
        <v>9.308579314337633</v>
      </c>
      <c r="E84">
        <v>370</v>
      </c>
      <c r="F84">
        <v>7</v>
      </c>
      <c r="G84">
        <v>1.5</v>
      </c>
      <c r="H84">
        <v>0</v>
      </c>
      <c r="I84">
        <v>90</v>
      </c>
      <c r="J84">
        <v>1150</v>
      </c>
      <c r="K84">
        <v>42</v>
      </c>
      <c r="L84">
        <v>2</v>
      </c>
      <c r="M84">
        <v>9</v>
      </c>
      <c r="N84">
        <v>34</v>
      </c>
    </row>
    <row r="85" spans="1:14" ht="12.75">
      <c r="A85" t="s">
        <v>1627</v>
      </c>
      <c r="B85" t="s">
        <v>1644</v>
      </c>
      <c r="C85" s="111">
        <f>(N85/10.9375)+(K85/9.2105)+(F85/3.8889)-(L85/12.5)</f>
        <v>12.114290710285527</v>
      </c>
      <c r="D85" s="112">
        <f>(N85/10.9375)+(K85/9.2105)+(F85/3.8889)-(L85/12.5)</f>
        <v>12.114290710285527</v>
      </c>
      <c r="E85">
        <v>460</v>
      </c>
      <c r="F85">
        <v>16</v>
      </c>
      <c r="G85">
        <v>3</v>
      </c>
      <c r="H85">
        <v>0</v>
      </c>
      <c r="I85">
        <v>60</v>
      </c>
      <c r="J85">
        <v>1330</v>
      </c>
      <c r="K85">
        <v>54</v>
      </c>
      <c r="L85">
        <v>3</v>
      </c>
      <c r="M85">
        <v>7</v>
      </c>
      <c r="N85">
        <v>26</v>
      </c>
    </row>
    <row r="86" spans="1:14" ht="12.75">
      <c r="A86" t="s">
        <v>1627</v>
      </c>
      <c r="B86" t="s">
        <v>1645</v>
      </c>
      <c r="C86" s="111">
        <f>(N86/10.9375)+(K86/9.2105)+(F86/3.8889)-(L86/12.5)</f>
        <v>12.411431477634892</v>
      </c>
      <c r="D86" s="112">
        <f>(N86/10.9375)+(K86/9.2105)+(F86/3.8889)-(L86/12.5)</f>
        <v>12.411431477634892</v>
      </c>
      <c r="E86">
        <v>470</v>
      </c>
      <c r="F86">
        <v>18</v>
      </c>
      <c r="G86">
        <v>3.5</v>
      </c>
      <c r="H86">
        <v>0</v>
      </c>
      <c r="I86">
        <v>50</v>
      </c>
      <c r="J86">
        <v>1160</v>
      </c>
      <c r="K86">
        <v>52</v>
      </c>
      <c r="L86">
        <v>3</v>
      </c>
      <c r="M86">
        <v>7</v>
      </c>
      <c r="N86">
        <v>26</v>
      </c>
    </row>
    <row r="87" spans="1:14" ht="12.75">
      <c r="A87" t="s">
        <v>1627</v>
      </c>
      <c r="B87" t="s">
        <v>1646</v>
      </c>
      <c r="C87" s="111">
        <f>(N87/10.9375)+(K87/9.2105)+(F87/3.8889)-(L87/12.5)</f>
        <v>16.811422857256677</v>
      </c>
      <c r="D87" s="112">
        <f>(N87/10.9375)+(K87/9.2105)+(F87/3.8889)-(L87/12.5)</f>
        <v>16.811422857256677</v>
      </c>
      <c r="E87">
        <v>630</v>
      </c>
      <c r="F87">
        <v>31</v>
      </c>
      <c r="G87">
        <v>10</v>
      </c>
      <c r="H87">
        <v>0</v>
      </c>
      <c r="I87">
        <v>85</v>
      </c>
      <c r="J87">
        <v>1410</v>
      </c>
      <c r="K87">
        <v>55</v>
      </c>
      <c r="L87">
        <v>3</v>
      </c>
      <c r="M87">
        <v>8</v>
      </c>
      <c r="N87">
        <v>34</v>
      </c>
    </row>
    <row r="88" spans="1:14" ht="12.75">
      <c r="A88" t="s">
        <v>1627</v>
      </c>
      <c r="B88" t="s">
        <v>1647</v>
      </c>
      <c r="C88" s="111">
        <f>(N88/10.9375)+(K88/9.2105)+(F88/3.8889)-(L88/12.5)</f>
        <v>9.19428648169782</v>
      </c>
      <c r="D88" s="112">
        <f>(N88/10.9375)+(K88/9.2105)+(F88/3.8889)-(L88/12.5)</f>
        <v>9.19428648169782</v>
      </c>
      <c r="E88">
        <v>350</v>
      </c>
      <c r="F88">
        <v>15</v>
      </c>
      <c r="G88">
        <v>3</v>
      </c>
      <c r="H88">
        <v>0</v>
      </c>
      <c r="I88">
        <v>35</v>
      </c>
      <c r="J88">
        <v>830</v>
      </c>
      <c r="K88">
        <v>38</v>
      </c>
      <c r="L88">
        <v>2</v>
      </c>
      <c r="M88">
        <v>4</v>
      </c>
      <c r="N88">
        <v>15</v>
      </c>
    </row>
    <row r="89" spans="1:14" ht="12.75">
      <c r="A89" t="s">
        <v>1627</v>
      </c>
      <c r="B89" t="s">
        <v>1648</v>
      </c>
      <c r="C89" s="111">
        <f>(N89/10.9375)+(K89/9.2105)+(F89/3.8889)-(L89/12.5)</f>
        <v>8.571430498019266</v>
      </c>
      <c r="D89" s="112">
        <f>(N89/10.9375)+(K89/9.2105)+(F89/3.8889)-(L89/12.5)</f>
        <v>8.571430498019266</v>
      </c>
      <c r="E89">
        <v>320</v>
      </c>
      <c r="F89">
        <v>13</v>
      </c>
      <c r="G89">
        <v>2.5</v>
      </c>
      <c r="H89">
        <v>0</v>
      </c>
      <c r="I89">
        <v>30</v>
      </c>
      <c r="J89">
        <v>790</v>
      </c>
      <c r="K89">
        <v>37</v>
      </c>
      <c r="L89">
        <v>2</v>
      </c>
      <c r="M89">
        <v>4</v>
      </c>
      <c r="N89">
        <v>15</v>
      </c>
    </row>
    <row r="90" spans="1:14" ht="12.75">
      <c r="A90" t="s">
        <v>1627</v>
      </c>
      <c r="B90" t="s">
        <v>1649</v>
      </c>
      <c r="C90" s="111">
        <f>(N90/10.9375)+(K90/9.2105)+(F90/3.8889)-(L90/12.5)</f>
        <v>7.034286122492128</v>
      </c>
      <c r="D90" s="112">
        <f>(N90/10.9375)+(K90/9.2105)+(F90/3.8889)-(L90/12.5)</f>
        <v>7.034286122492128</v>
      </c>
      <c r="E90">
        <v>260</v>
      </c>
      <c r="F90">
        <v>10</v>
      </c>
      <c r="G90">
        <v>3.5</v>
      </c>
      <c r="H90">
        <v>0</v>
      </c>
      <c r="I90">
        <v>55</v>
      </c>
      <c r="J90">
        <v>750</v>
      </c>
      <c r="K90">
        <v>25</v>
      </c>
      <c r="L90">
        <v>1</v>
      </c>
      <c r="M90">
        <v>3</v>
      </c>
      <c r="N90">
        <v>20</v>
      </c>
    </row>
    <row r="91" spans="1:14" ht="12.75">
      <c r="A91" t="s">
        <v>1627</v>
      </c>
      <c r="B91" t="s">
        <v>1650</v>
      </c>
      <c r="C91" s="111">
        <f>(N91/10.9375)+(K91/9.2105)+(F91/3.8889)-(L91/12.5)</f>
        <v>8.554282955161328</v>
      </c>
      <c r="D91" s="112">
        <f>(N91/10.9375)+(K91/9.2105)+(F91/3.8889)-(L91/12.5)</f>
        <v>8.554282955161328</v>
      </c>
      <c r="E91">
        <v>320</v>
      </c>
      <c r="F91">
        <v>16</v>
      </c>
      <c r="G91">
        <v>4.5</v>
      </c>
      <c r="H91">
        <v>0</v>
      </c>
      <c r="I91">
        <v>35</v>
      </c>
      <c r="J91">
        <v>760</v>
      </c>
      <c r="K91">
        <v>29</v>
      </c>
      <c r="L91">
        <v>1</v>
      </c>
      <c r="M91">
        <v>1</v>
      </c>
      <c r="N91">
        <v>15</v>
      </c>
    </row>
    <row r="92" spans="1:14" ht="12.75">
      <c r="A92" t="s">
        <v>1627</v>
      </c>
      <c r="B92" t="s">
        <v>1651</v>
      </c>
      <c r="C92" s="111">
        <f>(N92/10.9375)+(K92/9.2105)+(F92/3.8889)-(L92/12.5)</f>
        <v>8.662854693937726</v>
      </c>
      <c r="D92" s="112">
        <f>(N92/10.9375)+(K92/9.2105)+(F92/3.8889)-(L92/12.5)</f>
        <v>8.662854693937726</v>
      </c>
      <c r="E92">
        <v>320</v>
      </c>
      <c r="F92">
        <v>16</v>
      </c>
      <c r="G92">
        <v>4.5</v>
      </c>
      <c r="H92">
        <v>0</v>
      </c>
      <c r="I92">
        <v>40</v>
      </c>
      <c r="J92">
        <v>840</v>
      </c>
      <c r="K92">
        <v>30</v>
      </c>
      <c r="L92">
        <v>1</v>
      </c>
      <c r="M92">
        <v>1</v>
      </c>
      <c r="N92">
        <v>15</v>
      </c>
    </row>
    <row r="93" spans="1:14" ht="12.75">
      <c r="A93" t="s">
        <v>1627</v>
      </c>
      <c r="B93" t="s">
        <v>1652</v>
      </c>
      <c r="C93" s="111">
        <f>(N93/10.9375)+(K93/9.2105)+(F93/3.8889)-(L93/12.5)</f>
        <v>2.5314234285861223</v>
      </c>
      <c r="D93" s="112">
        <f>(N93/10.9375)+(K93/9.2105)+(F93/3.8889)-(L93/12.5)</f>
        <v>2.5314234285861223</v>
      </c>
      <c r="E93">
        <v>90</v>
      </c>
      <c r="F93">
        <v>7</v>
      </c>
      <c r="G93">
        <v>3</v>
      </c>
      <c r="H93">
        <v>0</v>
      </c>
      <c r="I93">
        <v>30</v>
      </c>
      <c r="J93">
        <v>70</v>
      </c>
      <c r="K93">
        <v>0</v>
      </c>
      <c r="L93">
        <v>0</v>
      </c>
      <c r="M93">
        <v>0</v>
      </c>
      <c r="N93">
        <v>8</v>
      </c>
    </row>
    <row r="94" spans="1:14" ht="12.75">
      <c r="A94" t="s">
        <v>1627</v>
      </c>
      <c r="B94" t="s">
        <v>1653</v>
      </c>
      <c r="C94" s="111">
        <f>(N94/10.9375)+(K94/9.2105)+(F94/3.8889)-(L94/12.5)</f>
        <v>5.594274693909037</v>
      </c>
      <c r="D94" s="112">
        <f>(N94/10.9375)+(K94/9.2105)+(F94/3.8889)-(L94/12.5)</f>
        <v>5.594274693909037</v>
      </c>
      <c r="E94">
        <v>220</v>
      </c>
      <c r="F94">
        <v>15</v>
      </c>
      <c r="G94">
        <v>7</v>
      </c>
      <c r="H94">
        <v>1</v>
      </c>
      <c r="I94">
        <v>70</v>
      </c>
      <c r="J94">
        <v>170</v>
      </c>
      <c r="K94">
        <v>0</v>
      </c>
      <c r="L94">
        <v>0</v>
      </c>
      <c r="M94">
        <v>0</v>
      </c>
      <c r="N94">
        <v>19</v>
      </c>
    </row>
    <row r="95" spans="1:14" ht="12.75">
      <c r="A95" t="s">
        <v>1627</v>
      </c>
      <c r="B95" t="s">
        <v>1654</v>
      </c>
      <c r="C95" s="111">
        <f>(N95/10.9375)+(K95/9.2105)+(F95/3.8889)-(L95/12.5)</f>
        <v>3.1828559836785537</v>
      </c>
      <c r="D95" s="112">
        <f>(N95/10.9375)+(K95/9.2105)+(F95/3.8889)-(L95/12.5)</f>
        <v>3.1828559836785537</v>
      </c>
      <c r="E95">
        <v>130</v>
      </c>
      <c r="F95">
        <v>2</v>
      </c>
      <c r="G95">
        <v>0.5</v>
      </c>
      <c r="H95">
        <v>0</v>
      </c>
      <c r="I95">
        <v>85</v>
      </c>
      <c r="J95">
        <v>720</v>
      </c>
      <c r="K95">
        <v>1</v>
      </c>
      <c r="L95">
        <v>0</v>
      </c>
      <c r="M95">
        <v>0</v>
      </c>
      <c r="N95">
        <v>28</v>
      </c>
    </row>
    <row r="96" spans="1:14" ht="12.75">
      <c r="A96" t="s">
        <v>1627</v>
      </c>
      <c r="B96" t="s">
        <v>1655</v>
      </c>
      <c r="C96" s="111">
        <f>(N96/10.9375)+(K96/9.2105)+(F96/3.8889)-(L96/12.5)</f>
        <v>6.03428228575067</v>
      </c>
      <c r="D96" s="112">
        <f>(N96/10.9375)+(K96/9.2105)+(F96/3.8889)-(L96/12.5)</f>
        <v>6.03428228575067</v>
      </c>
      <c r="E96">
        <v>230</v>
      </c>
      <c r="F96">
        <v>11</v>
      </c>
      <c r="G96">
        <v>2</v>
      </c>
      <c r="H96">
        <v>0</v>
      </c>
      <c r="I96">
        <v>55</v>
      </c>
      <c r="J96">
        <v>910</v>
      </c>
      <c r="K96">
        <v>15</v>
      </c>
      <c r="L96">
        <v>2</v>
      </c>
      <c r="M96">
        <v>0</v>
      </c>
      <c r="N96">
        <v>19</v>
      </c>
    </row>
    <row r="97" spans="1:14" ht="12.75">
      <c r="A97" t="s">
        <v>1627</v>
      </c>
      <c r="B97" t="s">
        <v>1656</v>
      </c>
      <c r="C97" s="111">
        <f>(N97/10.9375)+(K97/9.2105)+(F97/3.8889)-(L97/12.5)</f>
        <v>6.154280930648956</v>
      </c>
      <c r="D97" s="112">
        <f>(N97/10.9375)+(K97/9.2105)+(F97/3.8889)-(L97/12.5)</f>
        <v>6.154280930648956</v>
      </c>
      <c r="E97">
        <v>240</v>
      </c>
      <c r="F97">
        <v>12</v>
      </c>
      <c r="G97">
        <v>2.5</v>
      </c>
      <c r="H97">
        <v>0</v>
      </c>
      <c r="I97">
        <v>45</v>
      </c>
      <c r="J97">
        <v>740</v>
      </c>
      <c r="K97">
        <v>13</v>
      </c>
      <c r="L97">
        <v>1</v>
      </c>
      <c r="M97">
        <v>0</v>
      </c>
      <c r="N97">
        <v>19</v>
      </c>
    </row>
    <row r="98" spans="1:14" ht="12.75">
      <c r="A98" t="s">
        <v>1627</v>
      </c>
      <c r="B98" t="s">
        <v>1657</v>
      </c>
      <c r="C98" s="111">
        <f>(N98/10.9375)+(K98/9.2105)+(F98/3.8889)-(L98/12.5)</f>
        <v>5.422852359220385</v>
      </c>
      <c r="D98" s="112">
        <f>(N98/10.9375)+(K98/9.2105)+(F98/3.8889)-(L98/12.5)</f>
        <v>5.422852359220385</v>
      </c>
      <c r="E98">
        <v>200</v>
      </c>
      <c r="F98">
        <v>12</v>
      </c>
      <c r="G98">
        <v>2.5</v>
      </c>
      <c r="H98">
        <v>0</v>
      </c>
      <c r="I98">
        <v>30</v>
      </c>
      <c r="J98">
        <v>550</v>
      </c>
      <c r="K98">
        <v>13</v>
      </c>
      <c r="L98">
        <v>1</v>
      </c>
      <c r="M98">
        <v>0</v>
      </c>
      <c r="N98">
        <v>11</v>
      </c>
    </row>
    <row r="99" spans="1:14" ht="12.75">
      <c r="A99" t="s">
        <v>1658</v>
      </c>
      <c r="B99" t="s">
        <v>1659</v>
      </c>
      <c r="C99" s="111">
        <f>(N99/10.9375)+(K99/9.2105)+(F99/3.8889)-(L99/12.5)</f>
        <v>3.1485781387988805</v>
      </c>
      <c r="D99" s="112">
        <f>(N99/10.9375)+(K99/9.2105)+(F99/3.8889)-(L99/12.5)</f>
        <v>3.1485781387988805</v>
      </c>
      <c r="E99">
        <v>120</v>
      </c>
      <c r="F99">
        <v>1</v>
      </c>
      <c r="G99">
        <v>0</v>
      </c>
      <c r="H99">
        <v>0</v>
      </c>
      <c r="I99">
        <v>0</v>
      </c>
      <c r="J99">
        <v>240</v>
      </c>
      <c r="K99">
        <v>24</v>
      </c>
      <c r="L99">
        <v>1</v>
      </c>
      <c r="M99">
        <v>4</v>
      </c>
      <c r="N99">
        <v>4</v>
      </c>
    </row>
    <row r="100" spans="1:14" ht="12.75">
      <c r="A100" t="s">
        <v>1658</v>
      </c>
      <c r="B100" t="s">
        <v>1660</v>
      </c>
      <c r="C100" s="111">
        <f>(N100/10.9375)+(K100/9.2105)+(F100/3.8889)-(L100/12.5)</f>
        <v>4.89143826942386</v>
      </c>
      <c r="D100" s="112">
        <f>(N100/10.9375)+(K100/9.2105)+(F100/3.8889)-(L100/12.5)</f>
        <v>4.89143826942386</v>
      </c>
      <c r="E100">
        <v>190</v>
      </c>
      <c r="F100">
        <v>2</v>
      </c>
      <c r="G100">
        <v>0</v>
      </c>
      <c r="H100">
        <v>0</v>
      </c>
      <c r="I100">
        <v>0</v>
      </c>
      <c r="J100">
        <v>360</v>
      </c>
      <c r="K100">
        <v>36</v>
      </c>
      <c r="L100">
        <v>1</v>
      </c>
      <c r="M100">
        <v>6</v>
      </c>
      <c r="N100">
        <v>6</v>
      </c>
    </row>
    <row r="101" spans="1:14" ht="12.75">
      <c r="A101" t="s">
        <v>1658</v>
      </c>
      <c r="B101" t="s">
        <v>1661</v>
      </c>
      <c r="C101" s="111">
        <f>(N101/10.9375)+(K101/9.2105)+(F101/3.8889)-(L101/12.5)</f>
        <v>3.454289657168817</v>
      </c>
      <c r="D101" s="112">
        <f>(N101/10.9375)+(K101/9.2105)+(F101/3.8889)-(L101/12.5)</f>
        <v>3.454289657168817</v>
      </c>
      <c r="E101">
        <v>130</v>
      </c>
      <c r="F101">
        <v>3.5</v>
      </c>
      <c r="G101">
        <v>1</v>
      </c>
      <c r="H101">
        <v>0</v>
      </c>
      <c r="I101">
        <v>0</v>
      </c>
      <c r="J101">
        <v>280</v>
      </c>
      <c r="K101">
        <v>21</v>
      </c>
      <c r="L101">
        <v>0</v>
      </c>
      <c r="M101">
        <v>0</v>
      </c>
      <c r="N101">
        <v>3</v>
      </c>
    </row>
    <row r="102" spans="1:14" ht="12.75">
      <c r="A102" t="s">
        <v>1658</v>
      </c>
      <c r="B102" t="s">
        <v>1662</v>
      </c>
      <c r="C102" s="111">
        <f>(N102/10.9375)+(K102/9.2105)+(F102/3.8889)-(L102/12.5)</f>
        <v>1.0828545714359183</v>
      </c>
      <c r="D102" s="112">
        <f>(N102/10.9375)+(K102/9.2105)+(F102/3.8889)-(L102/12.5)</f>
        <v>1.0828545714359183</v>
      </c>
      <c r="E102">
        <v>40</v>
      </c>
      <c r="F102">
        <v>3.5</v>
      </c>
      <c r="G102">
        <v>2</v>
      </c>
      <c r="H102">
        <v>0</v>
      </c>
      <c r="I102">
        <v>10</v>
      </c>
      <c r="J102">
        <v>200</v>
      </c>
      <c r="K102">
        <v>0</v>
      </c>
      <c r="L102">
        <v>0</v>
      </c>
      <c r="M102">
        <v>0</v>
      </c>
      <c r="N102">
        <v>2</v>
      </c>
    </row>
    <row r="103" spans="1:14" ht="12.75">
      <c r="A103" t="s">
        <v>1658</v>
      </c>
      <c r="B103" t="s">
        <v>1663</v>
      </c>
      <c r="C103" s="111">
        <f>(N103/10.9375)+(K103/9.2105)+(F103/3.8889)-(L103/12.5)</f>
        <v>1.6685680653175043</v>
      </c>
      <c r="D103" s="112">
        <f>(N103/10.9375)+(K103/9.2105)+(F103/3.8889)-(L103/12.5)</f>
        <v>1.6685680653175043</v>
      </c>
      <c r="E103">
        <v>70</v>
      </c>
      <c r="F103">
        <v>5</v>
      </c>
      <c r="G103">
        <v>3.5</v>
      </c>
      <c r="H103">
        <v>0</v>
      </c>
      <c r="I103">
        <v>15</v>
      </c>
      <c r="J103">
        <v>320</v>
      </c>
      <c r="K103">
        <v>1</v>
      </c>
      <c r="L103">
        <v>0</v>
      </c>
      <c r="M103">
        <v>0</v>
      </c>
      <c r="N103">
        <v>3</v>
      </c>
    </row>
    <row r="104" spans="1:14" ht="12.75">
      <c r="A104" t="s">
        <v>1658</v>
      </c>
      <c r="B104" t="s">
        <v>1664</v>
      </c>
      <c r="C104" s="111">
        <f>(N104/10.9375)+(K104/9.2105)+(F104/3.8889)-(L104/12.5)</f>
        <v>1.9999955918493293</v>
      </c>
      <c r="D104" s="112">
        <f>(N104/10.9375)+(K104/9.2105)+(F104/3.8889)-(L104/12.5)</f>
        <v>1.9999955918493293</v>
      </c>
      <c r="E104">
        <v>70</v>
      </c>
      <c r="F104">
        <v>6</v>
      </c>
      <c r="G104">
        <v>3.5</v>
      </c>
      <c r="H104">
        <v>0</v>
      </c>
      <c r="I104">
        <v>20</v>
      </c>
      <c r="J104">
        <v>85</v>
      </c>
      <c r="K104">
        <v>0</v>
      </c>
      <c r="L104">
        <v>0</v>
      </c>
      <c r="M104">
        <v>0</v>
      </c>
      <c r="N104">
        <v>5</v>
      </c>
    </row>
    <row r="105" spans="1:14" ht="12.75">
      <c r="A105" t="s">
        <v>1658</v>
      </c>
      <c r="B105" t="s">
        <v>1665</v>
      </c>
      <c r="C105" s="111">
        <f>(N105/10.9375)+(K105/9.2105)+(F105/3.8889)-(L105/12.5)</f>
        <v>0.8428556163326648</v>
      </c>
      <c r="D105" s="112">
        <f>(N105/10.9375)+(K105/9.2105)+(F105/3.8889)-(L105/12.5)</f>
        <v>0.8428556163326648</v>
      </c>
      <c r="E105">
        <v>30</v>
      </c>
      <c r="F105">
        <v>2.5</v>
      </c>
      <c r="G105">
        <v>1</v>
      </c>
      <c r="H105">
        <v>0</v>
      </c>
      <c r="I105">
        <v>5</v>
      </c>
      <c r="J105">
        <v>55</v>
      </c>
      <c r="K105">
        <v>1</v>
      </c>
      <c r="L105">
        <v>0</v>
      </c>
      <c r="M105">
        <v>0</v>
      </c>
      <c r="N105">
        <v>1</v>
      </c>
    </row>
    <row r="106" spans="1:14" ht="12.75">
      <c r="A106" t="s">
        <v>1658</v>
      </c>
      <c r="B106" t="s">
        <v>1666</v>
      </c>
      <c r="C106" s="111">
        <f>(N106/10.9375)+(K106/9.2105)+(F106/3.8889)-(L106/12.5)</f>
        <v>1.008569167355172</v>
      </c>
      <c r="D106" s="112">
        <f>(N106/10.9375)+(K106/9.2105)+(F106/3.8889)-(L106/12.5)</f>
        <v>1.008569167355172</v>
      </c>
      <c r="E106">
        <v>40</v>
      </c>
      <c r="F106">
        <v>3.5</v>
      </c>
      <c r="G106">
        <v>0.5</v>
      </c>
      <c r="H106">
        <v>0</v>
      </c>
      <c r="I106">
        <v>5</v>
      </c>
      <c r="J106">
        <v>55</v>
      </c>
      <c r="K106">
        <v>1</v>
      </c>
      <c r="L106">
        <v>0</v>
      </c>
      <c r="M106">
        <v>0</v>
      </c>
      <c r="N106">
        <v>0</v>
      </c>
    </row>
    <row r="107" spans="1:14" ht="12.75">
      <c r="A107" t="s">
        <v>1658</v>
      </c>
      <c r="B107" t="s">
        <v>1667</v>
      </c>
      <c r="C107" s="111">
        <f>(N107/10.9375)+(K107/9.2105)+(F107/3.8889)-(L107/12.5)</f>
        <v>0.217143477552793</v>
      </c>
      <c r="D107" s="112">
        <f>(N107/10.9375)+(K107/9.2105)+(F107/3.8889)-(L107/12.5)</f>
        <v>0.217143477552793</v>
      </c>
      <c r="E107">
        <v>10</v>
      </c>
      <c r="F107">
        <v>0</v>
      </c>
      <c r="G107">
        <v>0</v>
      </c>
      <c r="H107">
        <v>0</v>
      </c>
      <c r="I107">
        <v>0</v>
      </c>
      <c r="J107">
        <v>95</v>
      </c>
      <c r="K107">
        <v>2</v>
      </c>
      <c r="L107">
        <v>0</v>
      </c>
      <c r="M107">
        <v>2</v>
      </c>
      <c r="N107">
        <v>0</v>
      </c>
    </row>
    <row r="108" spans="1:14" ht="12.75">
      <c r="A108" t="s">
        <v>1658</v>
      </c>
      <c r="B108" t="s">
        <v>1668</v>
      </c>
      <c r="C108" s="111">
        <f>(N108/10.9375)+(K108/9.2105)+(F108/3.8889)-(L108/12.5)</f>
        <v>0</v>
      </c>
      <c r="D108" s="112">
        <f>(N108/10.9375)+(K108/9.2105)+(F108/3.8889)-(L108/12.5)</f>
        <v>0</v>
      </c>
      <c r="E108">
        <v>0</v>
      </c>
      <c r="F108">
        <v>0</v>
      </c>
      <c r="G108">
        <v>0</v>
      </c>
      <c r="H108">
        <v>0</v>
      </c>
      <c r="I108">
        <v>0</v>
      </c>
      <c r="J108">
        <v>50</v>
      </c>
      <c r="K108">
        <v>0</v>
      </c>
      <c r="L108">
        <v>0</v>
      </c>
      <c r="M108">
        <v>0</v>
      </c>
      <c r="N108">
        <v>0</v>
      </c>
    </row>
    <row r="109" spans="1:14" ht="12.75">
      <c r="A109" t="s">
        <v>1658</v>
      </c>
      <c r="B109" t="s">
        <v>1669</v>
      </c>
      <c r="C109" s="111">
        <f>(N109/10.9375)+(K109/9.2105)+(F109/3.8889)-(L109/12.5)</f>
        <v>1.225712644907965</v>
      </c>
      <c r="D109" s="112">
        <f>(N109/10.9375)+(K109/9.2105)+(F109/3.8889)-(L109/12.5)</f>
        <v>1.225712644907965</v>
      </c>
      <c r="E109">
        <v>40</v>
      </c>
      <c r="F109">
        <v>3.5</v>
      </c>
      <c r="G109">
        <v>0</v>
      </c>
      <c r="H109">
        <v>0</v>
      </c>
      <c r="I109">
        <v>5</v>
      </c>
      <c r="J109">
        <v>60</v>
      </c>
      <c r="K109">
        <v>3</v>
      </c>
      <c r="L109">
        <v>0</v>
      </c>
      <c r="M109">
        <v>2</v>
      </c>
      <c r="N109">
        <v>0</v>
      </c>
    </row>
    <row r="110" spans="1:14" ht="12.75">
      <c r="A110" t="s">
        <v>1658</v>
      </c>
      <c r="B110" t="s">
        <v>1397</v>
      </c>
      <c r="C110" s="111">
        <f>(N110/10.9375)+(K110/9.2105)+(F110/3.8889)-(L110/12.5)</f>
        <v>1.1371402285807113</v>
      </c>
      <c r="D110" s="112">
        <f>(N110/10.9375)+(K110/9.2105)+(F110/3.8889)-(L110/12.5)</f>
        <v>1.1371402285807113</v>
      </c>
      <c r="E110">
        <v>40</v>
      </c>
      <c r="F110">
        <v>4</v>
      </c>
      <c r="G110">
        <v>0.5</v>
      </c>
      <c r="H110">
        <v>0</v>
      </c>
      <c r="I110">
        <v>5</v>
      </c>
      <c r="J110">
        <v>55</v>
      </c>
      <c r="K110">
        <v>1</v>
      </c>
      <c r="L110">
        <v>0</v>
      </c>
      <c r="M110">
        <v>0</v>
      </c>
      <c r="N110">
        <v>0</v>
      </c>
    </row>
    <row r="111" spans="1:14" ht="12.75">
      <c r="A111" t="s">
        <v>1658</v>
      </c>
      <c r="B111" t="s">
        <v>1670</v>
      </c>
      <c r="C111" s="111">
        <f>(N111/10.9375)+(K111/9.2105)+(F111/3.8889)-(L111/12.5)</f>
        <v>0</v>
      </c>
      <c r="D111" s="112">
        <f>(N111/10.9375)+(K111/9.2105)+(F111/3.8889)-(L111/12.5)</f>
        <v>0</v>
      </c>
      <c r="E111">
        <v>0</v>
      </c>
      <c r="F111">
        <v>0</v>
      </c>
      <c r="G111">
        <v>0</v>
      </c>
      <c r="H111">
        <v>0</v>
      </c>
      <c r="I111">
        <v>0</v>
      </c>
      <c r="J111">
        <v>150</v>
      </c>
      <c r="K111">
        <v>0</v>
      </c>
      <c r="L111">
        <v>0</v>
      </c>
      <c r="M111">
        <v>0</v>
      </c>
      <c r="N111">
        <v>0</v>
      </c>
    </row>
    <row r="112" spans="1:14" ht="12.75">
      <c r="A112" t="s">
        <v>1658</v>
      </c>
      <c r="B112" t="s">
        <v>1671</v>
      </c>
      <c r="C112" s="111">
        <f>(N112/10.9375)+(K112/9.2105)+(F112/3.8889)-(L112/12.5)</f>
        <v>0</v>
      </c>
      <c r="D112" s="112">
        <f>(N112/10.9375)+(K112/9.2105)+(F112/3.8889)-(L112/12.5)</f>
        <v>0</v>
      </c>
      <c r="E112">
        <v>0</v>
      </c>
      <c r="F112">
        <v>0</v>
      </c>
      <c r="G112">
        <v>0</v>
      </c>
      <c r="H112">
        <v>0</v>
      </c>
      <c r="I112">
        <v>0</v>
      </c>
      <c r="J112">
        <v>0</v>
      </c>
      <c r="K112">
        <v>0</v>
      </c>
      <c r="L112">
        <v>0</v>
      </c>
      <c r="M112">
        <v>0</v>
      </c>
      <c r="N112">
        <v>0</v>
      </c>
    </row>
    <row r="113" spans="1:14" ht="12.75">
      <c r="A113" t="s">
        <v>1658</v>
      </c>
      <c r="B113" t="s">
        <v>1672</v>
      </c>
      <c r="C113" s="111">
        <f>(N113/10.9375)+(K113/9.2105)+(F113/3.8889)-(L113/12.5)</f>
        <v>0.1085717387763965</v>
      </c>
      <c r="D113" s="112">
        <f>(N113/10.9375)+(K113/9.2105)+(F113/3.8889)-(L113/12.5)</f>
        <v>0.1085717387763965</v>
      </c>
      <c r="E113">
        <v>5</v>
      </c>
      <c r="F113">
        <v>0</v>
      </c>
      <c r="G113">
        <v>0</v>
      </c>
      <c r="H113">
        <v>0</v>
      </c>
      <c r="I113">
        <v>0</v>
      </c>
      <c r="J113">
        <v>0</v>
      </c>
      <c r="K113">
        <v>1</v>
      </c>
      <c r="L113">
        <v>0</v>
      </c>
      <c r="M113">
        <v>1</v>
      </c>
      <c r="N113">
        <v>0</v>
      </c>
    </row>
    <row r="114" spans="1:14" ht="12.75">
      <c r="A114" t="s">
        <v>1658</v>
      </c>
      <c r="B114" t="s">
        <v>1673</v>
      </c>
      <c r="C114" s="111">
        <f>(N114/10.9375)+(K114/9.2105)+(F114/3.8889)-(L114/12.5)</f>
        <v>0.1085717387763965</v>
      </c>
      <c r="D114" s="112">
        <f>(N114/10.9375)+(K114/9.2105)+(F114/3.8889)-(L114/12.5)</f>
        <v>0.1085717387763965</v>
      </c>
      <c r="E114">
        <v>5</v>
      </c>
      <c r="F114">
        <v>0</v>
      </c>
      <c r="G114">
        <v>0</v>
      </c>
      <c r="H114">
        <v>0</v>
      </c>
      <c r="I114">
        <v>0</v>
      </c>
      <c r="J114">
        <v>0</v>
      </c>
      <c r="K114">
        <v>1</v>
      </c>
      <c r="L114">
        <v>0</v>
      </c>
      <c r="M114">
        <v>1</v>
      </c>
      <c r="N114">
        <v>0</v>
      </c>
    </row>
    <row r="115" spans="1:14" ht="12.75">
      <c r="A115" t="s">
        <v>1674</v>
      </c>
      <c r="B115" t="s">
        <v>1675</v>
      </c>
      <c r="C115" s="111">
        <f>(N115/10.9375)+(K115/9.2105)+(F115/3.8889)-(L115/12.5)</f>
        <v>8.43429596740982</v>
      </c>
      <c r="D115" s="112">
        <f>(N115/10.9375)+(K115/9.2105)+(F115/3.8889)-(L115/12.5)</f>
        <v>8.43429596740982</v>
      </c>
      <c r="E115">
        <v>310</v>
      </c>
      <c r="F115">
        <v>8</v>
      </c>
      <c r="G115">
        <v>5</v>
      </c>
      <c r="H115">
        <v>0</v>
      </c>
      <c r="I115">
        <v>25</v>
      </c>
      <c r="J115">
        <v>140</v>
      </c>
      <c r="K115">
        <v>52</v>
      </c>
      <c r="L115">
        <v>0</v>
      </c>
      <c r="M115">
        <v>44</v>
      </c>
      <c r="N115">
        <v>8</v>
      </c>
    </row>
    <row r="116" spans="1:14" ht="12.75">
      <c r="A116" t="s">
        <v>1674</v>
      </c>
      <c r="B116" t="s">
        <v>1676</v>
      </c>
      <c r="C116" s="111">
        <f>(N116/10.9375)+(K116/9.2105)+(F116/3.8889)-(L116/12.5)</f>
        <v>8.43429596740982</v>
      </c>
      <c r="D116" s="112">
        <f>(N116/10.9375)+(K116/9.2105)+(F116/3.8889)-(L116/12.5)</f>
        <v>8.43429596740982</v>
      </c>
      <c r="E116">
        <v>310</v>
      </c>
      <c r="F116">
        <v>8</v>
      </c>
      <c r="G116">
        <v>5</v>
      </c>
      <c r="H116">
        <v>0</v>
      </c>
      <c r="I116">
        <v>30</v>
      </c>
      <c r="J116">
        <v>150</v>
      </c>
      <c r="K116">
        <v>52</v>
      </c>
      <c r="L116">
        <v>0</v>
      </c>
      <c r="M116">
        <v>45</v>
      </c>
      <c r="N116">
        <v>8</v>
      </c>
    </row>
    <row r="117" spans="1:14" ht="12.75">
      <c r="A117" t="s">
        <v>1674</v>
      </c>
      <c r="B117" t="s">
        <v>1677</v>
      </c>
      <c r="C117" s="111">
        <f>(N117/10.9375)+(K117/9.2105)+(F117/3.8889)-(L117/12.5)</f>
        <v>10.58287526538729</v>
      </c>
      <c r="D117" s="112">
        <f>(N117/10.9375)+(K117/9.2105)+(F117/3.8889)-(L117/12.5)</f>
        <v>10.58287526538729</v>
      </c>
      <c r="E117">
        <v>390</v>
      </c>
      <c r="F117">
        <v>7</v>
      </c>
      <c r="G117">
        <v>5</v>
      </c>
      <c r="H117">
        <v>0</v>
      </c>
      <c r="I117">
        <v>30</v>
      </c>
      <c r="J117">
        <v>130</v>
      </c>
      <c r="K117">
        <v>75</v>
      </c>
      <c r="L117">
        <v>0</v>
      </c>
      <c r="M117">
        <v>69</v>
      </c>
      <c r="N117">
        <v>7</v>
      </c>
    </row>
    <row r="118" spans="1:14" ht="12.75">
      <c r="A118" t="s">
        <v>1674</v>
      </c>
      <c r="B118" t="s">
        <v>1678</v>
      </c>
      <c r="C118" s="111">
        <f>(N118/10.9375)+(K118/9.2105)+(F118/3.8889)-(L118/12.5)</f>
        <v>10.971441893961797</v>
      </c>
      <c r="D118" s="112">
        <f>(N118/10.9375)+(K118/9.2105)+(F118/3.8889)-(L118/12.5)</f>
        <v>10.971441893961797</v>
      </c>
      <c r="E118">
        <v>410</v>
      </c>
      <c r="F118">
        <v>11</v>
      </c>
      <c r="G118">
        <v>7</v>
      </c>
      <c r="H118">
        <v>0</v>
      </c>
      <c r="I118">
        <v>35</v>
      </c>
      <c r="J118">
        <v>190</v>
      </c>
      <c r="K118">
        <v>69</v>
      </c>
      <c r="L118">
        <v>1</v>
      </c>
      <c r="M118">
        <v>58</v>
      </c>
      <c r="N118">
        <v>8</v>
      </c>
    </row>
    <row r="119" spans="1:14" ht="12.75">
      <c r="A119" t="s">
        <v>1674</v>
      </c>
      <c r="B119" t="s">
        <v>1679</v>
      </c>
      <c r="C119" s="111">
        <f>(N119/10.9375)+(K119/9.2105)+(F119/3.8889)-(L119/12.5)</f>
        <v>14.47430532255958</v>
      </c>
      <c r="D119" s="112">
        <f>(N119/10.9375)+(K119/9.2105)+(F119/3.8889)-(L119/12.5)</f>
        <v>14.47430532255958</v>
      </c>
      <c r="E119">
        <v>540</v>
      </c>
      <c r="F119">
        <v>13</v>
      </c>
      <c r="G119">
        <v>8</v>
      </c>
      <c r="H119">
        <v>0.5</v>
      </c>
      <c r="I119">
        <v>40</v>
      </c>
      <c r="J119">
        <v>270</v>
      </c>
      <c r="K119">
        <v>94</v>
      </c>
      <c r="L119">
        <v>1</v>
      </c>
      <c r="M119">
        <v>80</v>
      </c>
      <c r="N119">
        <v>11</v>
      </c>
    </row>
    <row r="120" spans="1:14" ht="12.75">
      <c r="A120" t="s">
        <v>1674</v>
      </c>
      <c r="B120" t="s">
        <v>1680</v>
      </c>
      <c r="C120" s="111">
        <f>(N120/10.9375)+(K120/9.2105)+(F120/3.8889)-(L120/12.5)</f>
        <v>10.634298106204035</v>
      </c>
      <c r="D120" s="112">
        <f>(N120/10.9375)+(K120/9.2105)+(F120/3.8889)-(L120/12.5)</f>
        <v>10.634298106204035</v>
      </c>
      <c r="E120">
        <v>390</v>
      </c>
      <c r="F120">
        <v>11</v>
      </c>
      <c r="G120">
        <v>7</v>
      </c>
      <c r="H120">
        <v>0</v>
      </c>
      <c r="I120">
        <v>35</v>
      </c>
      <c r="J120">
        <v>140</v>
      </c>
      <c r="K120">
        <v>66</v>
      </c>
      <c r="L120">
        <v>0</v>
      </c>
      <c r="M120">
        <v>59</v>
      </c>
      <c r="N120">
        <v>7</v>
      </c>
    </row>
    <row r="121" spans="1:14" ht="12.75">
      <c r="A121" t="s">
        <v>1674</v>
      </c>
      <c r="B121" t="s">
        <v>1681</v>
      </c>
      <c r="C121" s="111">
        <f>(N121/10.9375)+(K121/9.2105)+(F121/3.8889)-(L121/12.5)</f>
        <v>13.828589485820455</v>
      </c>
      <c r="D121" s="112">
        <f>(N121/10.9375)+(K121/9.2105)+(F121/3.8889)-(L121/12.5)</f>
        <v>13.828589485820455</v>
      </c>
      <c r="E121">
        <v>510</v>
      </c>
      <c r="F121">
        <v>13</v>
      </c>
      <c r="G121">
        <v>8</v>
      </c>
      <c r="H121">
        <v>0.5</v>
      </c>
      <c r="I121">
        <v>40</v>
      </c>
      <c r="J121">
        <v>180</v>
      </c>
      <c r="K121">
        <v>89</v>
      </c>
      <c r="L121">
        <v>0</v>
      </c>
      <c r="M121">
        <v>81</v>
      </c>
      <c r="N121">
        <v>9</v>
      </c>
    </row>
    <row r="122" spans="1:14" ht="12.75">
      <c r="A122" t="s">
        <v>1674</v>
      </c>
      <c r="B122" t="s">
        <v>1682</v>
      </c>
      <c r="C122" s="111">
        <f>(N122/10.9375)+(K122/9.2105)+(F122/3.8889)-(L122/12.5)</f>
        <v>10.417154628651241</v>
      </c>
      <c r="D122" s="112">
        <f>(N122/10.9375)+(K122/9.2105)+(F122/3.8889)-(L122/12.5)</f>
        <v>10.417154628651241</v>
      </c>
      <c r="E122">
        <v>380</v>
      </c>
      <c r="F122">
        <v>11</v>
      </c>
      <c r="G122">
        <v>7</v>
      </c>
      <c r="H122">
        <v>0</v>
      </c>
      <c r="I122">
        <v>35</v>
      </c>
      <c r="J122">
        <v>140</v>
      </c>
      <c r="K122">
        <v>64</v>
      </c>
      <c r="L122">
        <v>0</v>
      </c>
      <c r="M122">
        <v>57</v>
      </c>
      <c r="N122">
        <v>7</v>
      </c>
    </row>
    <row r="123" spans="1:14" ht="12.75">
      <c r="A123" t="s">
        <v>1674</v>
      </c>
      <c r="B123" t="s">
        <v>1683</v>
      </c>
      <c r="C123" s="111">
        <f>(N123/10.9375)+(K123/9.2105)+(F123/3.8889)-(L123/12.5)</f>
        <v>13.720017747044059</v>
      </c>
      <c r="D123" s="112">
        <f>(N123/10.9375)+(K123/9.2105)+(F123/3.8889)-(L123/12.5)</f>
        <v>13.720017747044059</v>
      </c>
      <c r="E123">
        <v>510</v>
      </c>
      <c r="F123">
        <v>13</v>
      </c>
      <c r="G123">
        <v>8</v>
      </c>
      <c r="H123">
        <v>0.5</v>
      </c>
      <c r="I123">
        <v>40</v>
      </c>
      <c r="J123">
        <v>180</v>
      </c>
      <c r="K123">
        <v>88</v>
      </c>
      <c r="L123">
        <v>0</v>
      </c>
      <c r="M123">
        <v>78</v>
      </c>
      <c r="N123">
        <v>9</v>
      </c>
    </row>
    <row r="124" spans="1:14" ht="12.75">
      <c r="A124" t="s">
        <v>1674</v>
      </c>
      <c r="B124" t="s">
        <v>1684</v>
      </c>
      <c r="C124" s="111">
        <f>(N124/10.9375)+(K124/9.2105)+(F124/3.8889)-(L124/12.5)</f>
        <v>10.308582889874845</v>
      </c>
      <c r="D124" s="112">
        <f>(N124/10.9375)+(K124/9.2105)+(F124/3.8889)-(L124/12.5)</f>
        <v>10.308582889874845</v>
      </c>
      <c r="E124">
        <v>380</v>
      </c>
      <c r="F124">
        <v>11</v>
      </c>
      <c r="G124">
        <v>7</v>
      </c>
      <c r="H124">
        <v>0</v>
      </c>
      <c r="I124">
        <v>35</v>
      </c>
      <c r="J124">
        <v>140</v>
      </c>
      <c r="K124">
        <v>63</v>
      </c>
      <c r="L124">
        <v>0</v>
      </c>
      <c r="M124">
        <v>53</v>
      </c>
      <c r="N124">
        <v>7</v>
      </c>
    </row>
    <row r="125" spans="1:14" ht="12.75">
      <c r="A125" t="s">
        <v>1674</v>
      </c>
      <c r="B125" t="s">
        <v>1685</v>
      </c>
      <c r="C125" s="111">
        <f>(N125/10.9375)+(K125/9.2105)+(F125/3.8889)-(L125/12.5)</f>
        <v>13.611446008267661</v>
      </c>
      <c r="D125" s="112">
        <f>(N125/10.9375)+(K125/9.2105)+(F125/3.8889)-(L125/12.5)</f>
        <v>13.611446008267661</v>
      </c>
      <c r="E125">
        <v>510</v>
      </c>
      <c r="F125">
        <v>13</v>
      </c>
      <c r="G125">
        <v>8</v>
      </c>
      <c r="H125">
        <v>0.5</v>
      </c>
      <c r="I125">
        <v>40</v>
      </c>
      <c r="J125">
        <v>180</v>
      </c>
      <c r="K125">
        <v>87</v>
      </c>
      <c r="L125">
        <v>0</v>
      </c>
      <c r="M125">
        <v>72</v>
      </c>
      <c r="N125">
        <v>9</v>
      </c>
    </row>
    <row r="126" spans="2:4" ht="12.75">
      <c r="B126" t="s">
        <v>1686</v>
      </c>
      <c r="C126" s="111">
        <f>(N126/10.9375)+(K126/9.2105)+(F126/3.8889)-(L126/12.5)</f>
        <v>0</v>
      </c>
      <c r="D126" s="112">
        <f>(N126/10.9375)+(K126/9.2105)+(F126/3.8889)-(L126/12.5)</f>
        <v>0</v>
      </c>
    </row>
    <row r="127" spans="1:14" ht="12.75">
      <c r="A127" t="s">
        <v>1674</v>
      </c>
      <c r="B127" t="s">
        <v>1687</v>
      </c>
      <c r="C127" s="111">
        <f>(N127/10.9375)+(K127/9.2105)+(F127/3.8889)-(L127/12.5)</f>
        <v>13.217154987856933</v>
      </c>
      <c r="D127" s="112">
        <f>(N127/10.9375)+(K127/9.2105)+(F127/3.8889)-(L127/12.5)</f>
        <v>13.217154987856933</v>
      </c>
      <c r="E127">
        <v>480</v>
      </c>
      <c r="F127">
        <v>16</v>
      </c>
      <c r="G127">
        <v>10</v>
      </c>
      <c r="H127">
        <v>0</v>
      </c>
      <c r="I127">
        <v>30</v>
      </c>
      <c r="J127">
        <v>200</v>
      </c>
      <c r="K127">
        <v>77</v>
      </c>
      <c r="L127">
        <v>1</v>
      </c>
      <c r="M127">
        <v>60</v>
      </c>
      <c r="N127">
        <v>9</v>
      </c>
    </row>
    <row r="128" spans="2:4" ht="12.75">
      <c r="B128" t="s">
        <v>1688</v>
      </c>
      <c r="C128" s="111">
        <f>(N128/10.9375)+(K128/9.2105)+(F128/3.8889)-(L128/12.5)</f>
        <v>0</v>
      </c>
      <c r="D128" s="112">
        <f>(N128/10.9375)+(K128/9.2105)+(F128/3.8889)-(L128/12.5)</f>
        <v>0</v>
      </c>
    </row>
    <row r="129" spans="1:14" ht="12.75">
      <c r="A129" t="s">
        <v>1674</v>
      </c>
      <c r="B129" t="s">
        <v>1689</v>
      </c>
      <c r="C129" s="111">
        <f>(N129/10.9375)+(K129/9.2105)+(F129/3.8889)-(L129/12.5)</f>
        <v>13.217154987856933</v>
      </c>
      <c r="D129" s="112">
        <f>(N129/10.9375)+(K129/9.2105)+(F129/3.8889)-(L129/12.5)</f>
        <v>13.217154987856933</v>
      </c>
      <c r="E129">
        <v>480</v>
      </c>
      <c r="F129">
        <v>16</v>
      </c>
      <c r="G129">
        <v>10</v>
      </c>
      <c r="H129">
        <v>0</v>
      </c>
      <c r="I129">
        <v>35</v>
      </c>
      <c r="J129">
        <v>210</v>
      </c>
      <c r="K129">
        <v>77</v>
      </c>
      <c r="L129">
        <v>1</v>
      </c>
      <c r="M129">
        <v>61</v>
      </c>
      <c r="N129">
        <v>9</v>
      </c>
    </row>
    <row r="130" spans="1:14" ht="12.75">
      <c r="A130" t="s">
        <v>1674</v>
      </c>
      <c r="B130" t="s">
        <v>1690</v>
      </c>
      <c r="C130" s="111">
        <f>(N130/10.9375)+(K130/9.2105)+(F130/3.8889)-(L130/12.5)</f>
        <v>15.05715557562631</v>
      </c>
      <c r="D130" s="112">
        <f>(N130/10.9375)+(K130/9.2105)+(F130/3.8889)-(L130/12.5)</f>
        <v>15.05715557562631</v>
      </c>
      <c r="E130">
        <v>550</v>
      </c>
      <c r="F130">
        <v>19</v>
      </c>
      <c r="G130">
        <v>12</v>
      </c>
      <c r="H130">
        <v>0</v>
      </c>
      <c r="I130">
        <v>35</v>
      </c>
      <c r="J130">
        <v>170</v>
      </c>
      <c r="K130">
        <v>86</v>
      </c>
      <c r="L130">
        <v>1</v>
      </c>
      <c r="M130">
        <v>75</v>
      </c>
      <c r="N130">
        <v>10</v>
      </c>
    </row>
    <row r="131" spans="1:14" ht="12.75">
      <c r="A131" t="s">
        <v>1674</v>
      </c>
      <c r="B131" t="s">
        <v>1691</v>
      </c>
      <c r="C131" s="111">
        <f>(N131/10.9375)+(K131/9.2105)+(F131/3.8889)-(L131/12.5)</f>
        <v>15.165727314402707</v>
      </c>
      <c r="D131" s="112">
        <f>(N131/10.9375)+(K131/9.2105)+(F131/3.8889)-(L131/12.5)</f>
        <v>15.165727314402707</v>
      </c>
      <c r="E131">
        <v>560</v>
      </c>
      <c r="F131">
        <v>19</v>
      </c>
      <c r="G131">
        <v>12</v>
      </c>
      <c r="H131">
        <v>0</v>
      </c>
      <c r="I131">
        <v>40</v>
      </c>
      <c r="J131">
        <v>170</v>
      </c>
      <c r="K131">
        <v>87</v>
      </c>
      <c r="L131">
        <v>1</v>
      </c>
      <c r="M131">
        <v>76</v>
      </c>
      <c r="N131">
        <v>10</v>
      </c>
    </row>
    <row r="132" spans="1:14" ht="12.75">
      <c r="A132" t="s">
        <v>1674</v>
      </c>
      <c r="B132" t="s">
        <v>1692</v>
      </c>
      <c r="C132" s="111">
        <f>(N132/10.9375)+(K132/9.2105)+(F132/3.8889)-(L132/12.5)</f>
        <v>12.160012049072794</v>
      </c>
      <c r="D132" s="112">
        <f>(N132/10.9375)+(K132/9.2105)+(F132/3.8889)-(L132/12.5)</f>
        <v>12.160012049072794</v>
      </c>
      <c r="E132">
        <v>440</v>
      </c>
      <c r="F132">
        <v>14</v>
      </c>
      <c r="G132">
        <v>7</v>
      </c>
      <c r="H132">
        <v>0</v>
      </c>
      <c r="I132">
        <v>25</v>
      </c>
      <c r="J132">
        <v>290</v>
      </c>
      <c r="K132">
        <v>72</v>
      </c>
      <c r="L132">
        <v>1</v>
      </c>
      <c r="M132">
        <v>54</v>
      </c>
      <c r="N132">
        <v>9</v>
      </c>
    </row>
    <row r="133" spans="1:14" ht="12.75">
      <c r="A133" t="s">
        <v>1674</v>
      </c>
      <c r="B133" t="s">
        <v>1693</v>
      </c>
      <c r="C133" s="111">
        <f>(N133/10.9375)+(K133/9.2105)+(F133/3.8889)-(L133/12.5)</f>
        <v>12.160012049072794</v>
      </c>
      <c r="D133" s="112">
        <f>(N133/10.9375)+(K133/9.2105)+(F133/3.8889)-(L133/12.5)</f>
        <v>12.160012049072794</v>
      </c>
      <c r="E133">
        <v>440</v>
      </c>
      <c r="F133">
        <v>14</v>
      </c>
      <c r="G133">
        <v>7</v>
      </c>
      <c r="H133">
        <v>0</v>
      </c>
      <c r="I133">
        <v>30</v>
      </c>
      <c r="J133">
        <v>290</v>
      </c>
      <c r="K133">
        <v>72</v>
      </c>
      <c r="L133">
        <v>1</v>
      </c>
      <c r="M133">
        <v>55</v>
      </c>
      <c r="N133">
        <v>9</v>
      </c>
    </row>
    <row r="134" spans="1:14" ht="12.75">
      <c r="A134" t="s">
        <v>1674</v>
      </c>
      <c r="B134" t="s">
        <v>1694</v>
      </c>
      <c r="C134" s="111">
        <f>(N134/10.9375)+(K134/9.2105)+(F134/3.8889)-(L134/12.5)</f>
        <v>14.897153910319625</v>
      </c>
      <c r="D134" s="112">
        <f>(N134/10.9375)+(K134/9.2105)+(F134/3.8889)-(L134/12.5)</f>
        <v>14.897153910319625</v>
      </c>
      <c r="E134">
        <v>540</v>
      </c>
      <c r="F134">
        <v>20</v>
      </c>
      <c r="G134">
        <v>15</v>
      </c>
      <c r="H134">
        <v>0</v>
      </c>
      <c r="I134">
        <v>35</v>
      </c>
      <c r="J134">
        <v>230</v>
      </c>
      <c r="K134">
        <v>83</v>
      </c>
      <c r="L134">
        <v>1</v>
      </c>
      <c r="M134">
        <v>69</v>
      </c>
      <c r="N134">
        <v>9</v>
      </c>
    </row>
    <row r="135" spans="1:14" ht="12.75">
      <c r="A135" t="s">
        <v>1674</v>
      </c>
      <c r="B135" t="s">
        <v>1695</v>
      </c>
      <c r="C135" s="111">
        <f>(N135/10.9375)+(K135/9.2105)+(F135/3.8889)-(L135/12.5)</f>
        <v>14.805725338891056</v>
      </c>
      <c r="D135" s="112">
        <f>(N135/10.9375)+(K135/9.2105)+(F135/3.8889)-(L135/12.5)</f>
        <v>14.805725338891056</v>
      </c>
      <c r="E135">
        <v>540</v>
      </c>
      <c r="F135">
        <v>20</v>
      </c>
      <c r="G135">
        <v>15</v>
      </c>
      <c r="H135">
        <v>0.5</v>
      </c>
      <c r="I135">
        <v>40</v>
      </c>
      <c r="J135">
        <v>230</v>
      </c>
      <c r="K135">
        <v>83</v>
      </c>
      <c r="L135">
        <v>1</v>
      </c>
      <c r="M135">
        <v>71</v>
      </c>
      <c r="N135">
        <v>8</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A1:O27"/>
  <sheetViews>
    <sheetView zoomScale="123" zoomScaleNormal="123" workbookViewId="0" topLeftCell="A1">
      <selection activeCell="C28" sqref="C28"/>
    </sheetView>
  </sheetViews>
  <sheetFormatPr defaultColWidth="9.140625" defaultRowHeight="12.75"/>
  <cols>
    <col min="1" max="1" width="16.28125" style="0" customWidth="1"/>
    <col min="2" max="2" width="21.57421875" style="0" customWidth="1"/>
    <col min="3" max="3" width="9.421875" style="6" customWidth="1"/>
    <col min="4" max="4" width="6.140625" style="0" customWidth="1"/>
    <col min="5" max="5" width="4.00390625" style="5" customWidth="1"/>
    <col min="6" max="6" width="7.00390625" style="0" customWidth="1"/>
    <col min="7" max="7" width="6.8515625" style="5" customWidth="1"/>
    <col min="8" max="8" width="7.140625" style="0" customWidth="1"/>
    <col min="9" max="9" width="8.8515625" style="0" customWidth="1"/>
    <col min="10" max="10" width="6.7109375" style="0" customWidth="1"/>
    <col min="11" max="11" width="5.00390625" style="0" customWidth="1"/>
    <col min="12" max="12" width="4.8515625" style="0" customWidth="1"/>
    <col min="13" max="13" width="3.57421875" style="5" customWidth="1"/>
    <col min="14" max="14" width="4.28125" style="0" customWidth="1"/>
    <col min="15" max="15" width="6.8515625" style="0" customWidth="1"/>
  </cols>
  <sheetData>
    <row r="1" spans="1:15" s="116" customFormat="1" ht="12.75">
      <c r="A1" s="116" t="s">
        <v>265</v>
      </c>
      <c r="B1" s="116" t="s">
        <v>1696</v>
      </c>
      <c r="C1" s="99" t="s">
        <v>1412</v>
      </c>
      <c r="D1" s="116" t="s">
        <v>1697</v>
      </c>
      <c r="E1" s="32" t="s">
        <v>1698</v>
      </c>
      <c r="F1" s="116" t="s">
        <v>1699</v>
      </c>
      <c r="G1" s="32" t="s">
        <v>1700</v>
      </c>
      <c r="H1" s="116" t="s">
        <v>1701</v>
      </c>
      <c r="I1" s="116" t="s">
        <v>1114</v>
      </c>
      <c r="J1" s="116" t="s">
        <v>1702</v>
      </c>
      <c r="K1" s="116" t="s">
        <v>1703</v>
      </c>
      <c r="L1" s="116" t="s">
        <v>1704</v>
      </c>
      <c r="M1" s="32" t="s">
        <v>1705</v>
      </c>
      <c r="N1" s="116" t="s">
        <v>1706</v>
      </c>
      <c r="O1" s="116" t="s">
        <v>271</v>
      </c>
    </row>
    <row r="2" spans="1:15" ht="12.75">
      <c r="A2" t="s">
        <v>1707</v>
      </c>
      <c r="B2" t="s">
        <v>1708</v>
      </c>
      <c r="C2" s="6">
        <v>0</v>
      </c>
      <c r="D2">
        <v>156</v>
      </c>
      <c r="E2" s="5">
        <v>23</v>
      </c>
      <c r="F2">
        <v>0</v>
      </c>
      <c r="G2" s="5">
        <v>0</v>
      </c>
      <c r="H2">
        <v>0</v>
      </c>
      <c r="I2">
        <v>0</v>
      </c>
      <c r="J2">
        <v>0</v>
      </c>
      <c r="K2">
        <v>61</v>
      </c>
      <c r="L2">
        <v>4</v>
      </c>
      <c r="M2" s="5">
        <v>2</v>
      </c>
      <c r="N2">
        <v>2</v>
      </c>
      <c r="O2">
        <v>2</v>
      </c>
    </row>
    <row r="3" spans="1:15" ht="12.75">
      <c r="A3" t="s">
        <v>1707</v>
      </c>
      <c r="B3" t="s">
        <v>1709</v>
      </c>
      <c r="C3" s="6">
        <v>0</v>
      </c>
      <c r="D3">
        <v>55</v>
      </c>
      <c r="E3" s="5">
        <v>8</v>
      </c>
      <c r="F3">
        <v>0</v>
      </c>
      <c r="G3" s="5">
        <v>0</v>
      </c>
      <c r="H3">
        <v>0</v>
      </c>
      <c r="I3">
        <v>0</v>
      </c>
      <c r="J3">
        <v>0</v>
      </c>
      <c r="K3">
        <v>11</v>
      </c>
      <c r="L3">
        <v>1</v>
      </c>
      <c r="M3" s="5">
        <v>1</v>
      </c>
      <c r="N3">
        <v>1</v>
      </c>
      <c r="O3">
        <v>1</v>
      </c>
    </row>
    <row r="4" spans="1:15" ht="12.75">
      <c r="A4" t="s">
        <v>1707</v>
      </c>
      <c r="B4" t="s">
        <v>1398</v>
      </c>
      <c r="C4" s="6">
        <v>0</v>
      </c>
      <c r="D4">
        <v>32</v>
      </c>
      <c r="E4" s="5">
        <v>110</v>
      </c>
      <c r="F4">
        <v>78</v>
      </c>
      <c r="G4" s="5">
        <v>8</v>
      </c>
      <c r="H4">
        <v>5</v>
      </c>
      <c r="I4">
        <v>0</v>
      </c>
      <c r="J4">
        <v>28</v>
      </c>
      <c r="K4">
        <v>314</v>
      </c>
      <c r="L4">
        <v>2</v>
      </c>
      <c r="M4" s="5">
        <v>1</v>
      </c>
      <c r="N4">
        <v>0</v>
      </c>
      <c r="O4">
        <v>7</v>
      </c>
    </row>
    <row r="5" spans="1:15" ht="12.75">
      <c r="A5" t="s">
        <v>1707</v>
      </c>
      <c r="B5" t="s">
        <v>1710</v>
      </c>
      <c r="C5" s="6">
        <v>0</v>
      </c>
      <c r="D5">
        <v>18</v>
      </c>
      <c r="E5" s="5">
        <v>115</v>
      </c>
      <c r="F5">
        <v>83</v>
      </c>
      <c r="G5" s="5">
        <v>9</v>
      </c>
      <c r="H5">
        <v>4</v>
      </c>
      <c r="I5">
        <v>0</v>
      </c>
      <c r="J5">
        <v>0</v>
      </c>
      <c r="K5">
        <v>99</v>
      </c>
      <c r="L5">
        <v>7</v>
      </c>
      <c r="M5" s="5">
        <v>1</v>
      </c>
      <c r="N5">
        <v>1</v>
      </c>
      <c r="O5">
        <v>1</v>
      </c>
    </row>
    <row r="6" spans="1:15" ht="12.75">
      <c r="A6" t="s">
        <v>1707</v>
      </c>
      <c r="B6" t="s">
        <v>1711</v>
      </c>
      <c r="C6" s="6">
        <v>0</v>
      </c>
      <c r="D6">
        <v>40</v>
      </c>
      <c r="E6" s="5">
        <v>144</v>
      </c>
      <c r="F6">
        <v>52</v>
      </c>
      <c r="G6" s="5">
        <v>15</v>
      </c>
      <c r="H6">
        <v>1</v>
      </c>
      <c r="I6">
        <v>1</v>
      </c>
      <c r="J6">
        <v>0</v>
      </c>
      <c r="K6">
        <v>267</v>
      </c>
      <c r="L6">
        <v>20</v>
      </c>
      <c r="M6" s="5">
        <v>1</v>
      </c>
      <c r="N6">
        <v>2</v>
      </c>
      <c r="O6">
        <v>3</v>
      </c>
    </row>
    <row r="7" spans="1:15" ht="12.75">
      <c r="A7" t="s">
        <v>1707</v>
      </c>
      <c r="B7" t="s">
        <v>1712</v>
      </c>
      <c r="C7" s="6">
        <v>0</v>
      </c>
      <c r="D7">
        <v>135</v>
      </c>
      <c r="E7" s="5">
        <v>337</v>
      </c>
      <c r="F7">
        <v>148</v>
      </c>
      <c r="G7" s="5">
        <v>16</v>
      </c>
      <c r="H7">
        <v>3</v>
      </c>
      <c r="I7">
        <v>1</v>
      </c>
      <c r="J7">
        <v>99</v>
      </c>
      <c r="K7">
        <v>1051</v>
      </c>
      <c r="L7">
        <v>6</v>
      </c>
      <c r="M7" s="5">
        <v>3</v>
      </c>
      <c r="N7">
        <v>0</v>
      </c>
      <c r="O7">
        <v>41</v>
      </c>
    </row>
    <row r="8" spans="1:15" ht="12.75">
      <c r="A8" t="s">
        <v>1707</v>
      </c>
      <c r="B8" t="s">
        <v>1713</v>
      </c>
      <c r="C8" s="6">
        <v>0</v>
      </c>
      <c r="D8">
        <v>29</v>
      </c>
      <c r="E8" s="5">
        <v>14</v>
      </c>
      <c r="F8">
        <v>2</v>
      </c>
      <c r="G8" s="5">
        <v>0</v>
      </c>
      <c r="H8">
        <v>0</v>
      </c>
      <c r="I8">
        <v>0</v>
      </c>
      <c r="J8">
        <v>0</v>
      </c>
      <c r="K8">
        <v>719</v>
      </c>
      <c r="L8">
        <v>3</v>
      </c>
      <c r="M8" s="5">
        <v>0</v>
      </c>
      <c r="N8">
        <v>1</v>
      </c>
      <c r="O8">
        <v>0</v>
      </c>
    </row>
    <row r="9" spans="1:15" ht="12.75">
      <c r="A9" t="s">
        <v>1707</v>
      </c>
      <c r="B9" t="s">
        <v>1714</v>
      </c>
      <c r="C9" s="6">
        <v>0</v>
      </c>
      <c r="D9">
        <v>134</v>
      </c>
      <c r="E9" s="5">
        <v>187</v>
      </c>
      <c r="F9">
        <v>40</v>
      </c>
      <c r="G9" s="5">
        <v>4</v>
      </c>
      <c r="H9">
        <v>1</v>
      </c>
      <c r="I9">
        <v>0</v>
      </c>
      <c r="J9">
        <v>100</v>
      </c>
      <c r="K9">
        <v>968</v>
      </c>
      <c r="L9">
        <v>1</v>
      </c>
      <c r="M9" s="5">
        <v>0</v>
      </c>
      <c r="N9">
        <v>0</v>
      </c>
      <c r="O9">
        <v>35</v>
      </c>
    </row>
    <row r="10" spans="2:15" s="158" customFormat="1" ht="12.75">
      <c r="B10" s="157" t="s">
        <v>1715</v>
      </c>
      <c r="C10" s="124">
        <f>((C2*$C$2)+(C3*$C$3)+(C4*$C$4)+(C5*$C$5)+(C6*$C$6)+(C7*$C$7)+(C8*$C$8)+(C9*$C$9))</f>
        <v>0</v>
      </c>
      <c r="D10" s="124">
        <f>((D2*$C$2)+(D3*$C$3)+(D4*$C$4)+(D5*$C$5)+(D6*$C$6)+(D7*$C$7)+(D8*$C$8)+(D9*$C$9))</f>
        <v>0</v>
      </c>
      <c r="E10" s="124">
        <f>((E2*$C$2)+(E3*$C$3)+(E4*$C$4)+(E5*$C$5)+(E6*$C$6)+(E7*$C$7)+(E8*$C$8)+(E9*$C$9))</f>
        <v>0</v>
      </c>
      <c r="F10" s="124">
        <f>((F2*$C$2)+(F3*$C$3)+(F4*$C$4)+(F5*$C$5)+(F6*$C$6)+(F7*$C$7)+(F8*$C$8)+(F9*$C$9))</f>
        <v>0</v>
      </c>
      <c r="G10" s="124">
        <f>((G2*$C$2)+(G3*$C$3)+(G4*$C$4)+(G5*$C$5)+(G6*$C$6)+(G7*$C$7)+(G8*$C$8)+(G9*$C$9))</f>
        <v>0</v>
      </c>
      <c r="H10" s="124">
        <f>((H2*$C$2)+(H3*$C$3)+(H4*$C$4)+(H5*$C$5)+(H6*$C$6)+(H7*$C$7)+(H8*$C$8)+(H9*$C$9))</f>
        <v>0</v>
      </c>
      <c r="I10" s="124">
        <f>((I2*$C$2)+(I3*$C$3)+(I4*$C$4)+(I5*$C$5)+(I6*$C$6)+(I7*$C$7)+(I8*$C$8)+(I9*$C$9))</f>
        <v>0</v>
      </c>
      <c r="J10" s="124">
        <f>((J2*$C$2)+(J3*$C$3)+(J4*$C$4)+(J5*$C$5)+(J6*$C$6)+(J7*$C$7)+(J8*$C$8)+(J9*$C$9))</f>
        <v>0</v>
      </c>
      <c r="K10" s="124">
        <f>((K2*$C$2)+(K3*$C$3)+(K4*$C$4)+(K5*$C$5)+(K6*$C$6)+(K7*$C$7)+(K8*$C$8)+(K9*$C$9))</f>
        <v>0</v>
      </c>
      <c r="L10" s="124">
        <f>((L2*$C$2)+(L3*$C$3)+(L4*$C$4)+(L5*$C$5)+(L6*$C$6)+(L7*$C$7)+(L8*$C$8)+(L9*$C$9))</f>
        <v>0</v>
      </c>
      <c r="M10" s="124">
        <f>((M2*$C$2)+(M3*$C$3)+(M4*$C$4)+(M5*$C$5)+(M6*$C$6)+(M7*$C$7)+(M8*$C$8)+(M9*$C$9))</f>
        <v>0</v>
      </c>
      <c r="N10" s="124">
        <f>((N2*$C$2)+(N3*$C$3)+(N4*$C$4)+(N5*$C$5)+(N6*$C$6)+(N7*$C$7)+(N8*$C$8)+(N9*$C$9))</f>
        <v>0</v>
      </c>
      <c r="O10" s="124">
        <f>((O2*$C$2)+(O3*$C$3)+(O4*$C$4)+(O5*$C$5)+(O6*$C$6)+(O7*$C$7)+(O8*$C$8)+(O9*$C$9))</f>
        <v>0</v>
      </c>
    </row>
    <row r="12" spans="1:15" ht="12.75">
      <c r="A12" t="s">
        <v>1716</v>
      </c>
      <c r="B12" t="s">
        <v>1382</v>
      </c>
      <c r="C12" s="6">
        <v>0</v>
      </c>
      <c r="D12">
        <v>43</v>
      </c>
      <c r="E12" s="5">
        <v>178</v>
      </c>
      <c r="F12">
        <v>138</v>
      </c>
      <c r="G12" s="5">
        <v>16</v>
      </c>
      <c r="H12">
        <v>3</v>
      </c>
      <c r="I12">
        <v>0</v>
      </c>
      <c r="J12">
        <v>22</v>
      </c>
      <c r="K12">
        <v>276</v>
      </c>
      <c r="L12">
        <v>8</v>
      </c>
      <c r="M12" s="5">
        <v>0</v>
      </c>
      <c r="N12">
        <v>7</v>
      </c>
      <c r="O12">
        <v>1</v>
      </c>
    </row>
    <row r="13" spans="2:15" ht="12.75">
      <c r="B13" t="s">
        <v>1717</v>
      </c>
      <c r="C13" s="6">
        <v>0</v>
      </c>
      <c r="D13">
        <v>43</v>
      </c>
      <c r="E13" s="5">
        <v>188</v>
      </c>
      <c r="F13">
        <v>178</v>
      </c>
      <c r="G13" s="5">
        <v>20</v>
      </c>
      <c r="H13">
        <v>3</v>
      </c>
      <c r="J13">
        <v>17</v>
      </c>
      <c r="K13">
        <v>316</v>
      </c>
      <c r="L13">
        <v>2</v>
      </c>
      <c r="M13" s="5">
        <v>0</v>
      </c>
      <c r="N13">
        <v>1</v>
      </c>
      <c r="O13">
        <v>1</v>
      </c>
    </row>
    <row r="14" spans="2:15" ht="12.75">
      <c r="B14" t="s">
        <v>1718</v>
      </c>
      <c r="C14" s="6">
        <v>0</v>
      </c>
      <c r="D14">
        <v>43</v>
      </c>
      <c r="E14" s="5">
        <v>267</v>
      </c>
      <c r="F14">
        <v>257</v>
      </c>
      <c r="G14" s="5">
        <v>29</v>
      </c>
      <c r="H14">
        <v>4</v>
      </c>
      <c r="J14">
        <v>30</v>
      </c>
      <c r="K14">
        <v>219</v>
      </c>
      <c r="L14">
        <v>3</v>
      </c>
      <c r="M14" s="5">
        <v>0</v>
      </c>
      <c r="N14">
        <v>3</v>
      </c>
      <c r="O14">
        <v>1</v>
      </c>
    </row>
    <row r="15" spans="2:15" ht="12.75">
      <c r="B15" t="s">
        <v>1398</v>
      </c>
      <c r="C15" s="6">
        <v>0</v>
      </c>
      <c r="D15">
        <v>43</v>
      </c>
      <c r="E15" s="5">
        <v>218</v>
      </c>
      <c r="F15">
        <v>208</v>
      </c>
      <c r="G15" s="5">
        <v>23</v>
      </c>
      <c r="H15">
        <v>4</v>
      </c>
      <c r="J15">
        <v>24</v>
      </c>
      <c r="K15">
        <v>420</v>
      </c>
      <c r="L15">
        <v>2</v>
      </c>
      <c r="M15" s="5">
        <v>0</v>
      </c>
      <c r="N15">
        <v>2</v>
      </c>
      <c r="O15">
        <v>1</v>
      </c>
    </row>
    <row r="16" spans="2:15" ht="12.75">
      <c r="B16" t="s">
        <v>1719</v>
      </c>
      <c r="C16" s="6">
        <v>0</v>
      </c>
      <c r="D16">
        <v>43</v>
      </c>
      <c r="E16" s="5">
        <v>183</v>
      </c>
      <c r="F16">
        <v>137</v>
      </c>
      <c r="G16" s="5">
        <v>15</v>
      </c>
      <c r="H16">
        <v>2</v>
      </c>
      <c r="J16">
        <v>0</v>
      </c>
      <c r="K16">
        <v>321</v>
      </c>
      <c r="L16">
        <v>11</v>
      </c>
      <c r="M16" s="5">
        <v>0</v>
      </c>
      <c r="N16">
        <v>9</v>
      </c>
      <c r="O16">
        <v>0</v>
      </c>
    </row>
    <row r="17" spans="2:15" ht="12.75">
      <c r="B17" t="s">
        <v>1720</v>
      </c>
      <c r="C17" s="6">
        <v>0</v>
      </c>
      <c r="D17">
        <v>43</v>
      </c>
      <c r="E17" s="5">
        <v>166</v>
      </c>
      <c r="F17">
        <v>149</v>
      </c>
      <c r="G17" s="5">
        <v>17</v>
      </c>
      <c r="H17">
        <v>2</v>
      </c>
      <c r="J17">
        <v>0</v>
      </c>
      <c r="K17">
        <v>638</v>
      </c>
      <c r="L17">
        <v>5</v>
      </c>
      <c r="M17" s="5">
        <v>1</v>
      </c>
      <c r="N17">
        <v>4</v>
      </c>
      <c r="O17">
        <v>0</v>
      </c>
    </row>
    <row r="18" spans="2:15" ht="12.75">
      <c r="B18" t="s">
        <v>1721</v>
      </c>
      <c r="C18" s="6">
        <v>0</v>
      </c>
      <c r="D18">
        <v>43</v>
      </c>
      <c r="E18" s="5">
        <v>198</v>
      </c>
      <c r="F18">
        <v>188</v>
      </c>
      <c r="G18" s="5">
        <v>21</v>
      </c>
      <c r="H18">
        <v>3</v>
      </c>
      <c r="J18">
        <v>11</v>
      </c>
      <c r="K18">
        <v>311</v>
      </c>
      <c r="L18">
        <v>2</v>
      </c>
      <c r="M18" s="5">
        <v>0</v>
      </c>
      <c r="N18">
        <v>2</v>
      </c>
      <c r="O18">
        <v>0</v>
      </c>
    </row>
    <row r="19" spans="2:15" ht="12.75">
      <c r="B19" t="s">
        <v>1722</v>
      </c>
      <c r="C19" s="6">
        <v>0</v>
      </c>
      <c r="D19">
        <v>43</v>
      </c>
      <c r="E19" s="5">
        <v>104</v>
      </c>
      <c r="F19">
        <v>88</v>
      </c>
      <c r="G19" s="5">
        <v>10</v>
      </c>
      <c r="H19">
        <v>2</v>
      </c>
      <c r="J19">
        <v>18</v>
      </c>
      <c r="K19">
        <v>476</v>
      </c>
      <c r="L19">
        <v>3</v>
      </c>
      <c r="M19" s="5">
        <v>1</v>
      </c>
      <c r="N19">
        <v>2</v>
      </c>
      <c r="O19">
        <v>1</v>
      </c>
    </row>
    <row r="20" spans="2:15" ht="12.75">
      <c r="B20" t="s">
        <v>1723</v>
      </c>
      <c r="C20" s="6">
        <v>0</v>
      </c>
      <c r="D20">
        <v>43</v>
      </c>
      <c r="E20" s="5">
        <v>55</v>
      </c>
      <c r="F20">
        <v>26</v>
      </c>
      <c r="G20" s="5">
        <v>3</v>
      </c>
      <c r="H20">
        <v>0</v>
      </c>
      <c r="J20">
        <v>0</v>
      </c>
      <c r="K20">
        <v>353</v>
      </c>
      <c r="L20">
        <v>8</v>
      </c>
      <c r="M20" s="5">
        <v>0</v>
      </c>
      <c r="N20">
        <v>7</v>
      </c>
      <c r="O20">
        <v>0</v>
      </c>
    </row>
    <row r="21" spans="2:15" s="158" customFormat="1" ht="12.75">
      <c r="B21" s="157" t="s">
        <v>1715</v>
      </c>
      <c r="C21" s="158">
        <f>SUM(C12:C20)</f>
        <v>0</v>
      </c>
      <c r="D21" s="124">
        <f>((D12*$C12)+(D13*$C13)+(D14*$C14)+(D15*$C15)+(D16*$C16)+(D17*$C17)+(D18*$C18)+(D19*$C19)+(D20*$C20))</f>
        <v>0</v>
      </c>
      <c r="E21" s="124">
        <f>((E12*$C12)+(E13*$C13)+(E14*$C14)+(E15*$C15)+(E16*$C16)+(E17*$C17)+(E18*$C18)+(E19*$C19)+(E20*$C20))</f>
        <v>0</v>
      </c>
      <c r="F21" s="124">
        <f>((F12*$C12)+(F13*$C13)+(F14*$C14)+(F15*$C15)+(F16*$C16)+(F17*$C17)+(F18*$C18)+(F19*$C19)+(F20*$C20))</f>
        <v>0</v>
      </c>
      <c r="G21" s="124">
        <f>((G12*$C12)+(G13*$C13)+(G14*$C14)+(G15*$C15)+(G16*$C16)+(G17*$C17)+(G18*$C18)+(G19*$C19)+(G20*$C20))</f>
        <v>0</v>
      </c>
      <c r="H21" s="124">
        <f>((H12*$C12)+(H13*$C13)+(H14*$C14)+(H15*$C15)+(H16*$C16)+(H17*$C17)+(H18*$C18)+(H19*$C19)+(H20*$C20))</f>
        <v>0</v>
      </c>
      <c r="I21" s="124">
        <f>((I12*$C12)+(I13*$C13)+(I14*$C14)+(I15*$C15)+(I16*$C16)+(I17*$C17)+(I18*$C18)+(I19*$C19)+(I20*$C20))</f>
        <v>0</v>
      </c>
      <c r="J21" s="124">
        <f>((J12*$C12)+(J13*$C13)+(J14*$C14)+(J15*$C15)+(J16*$C16)+(J17*$C17)+(J18*$C18)+(J19*$C19)+(J20*$C20))</f>
        <v>0</v>
      </c>
      <c r="K21" s="124">
        <f>((K12*$C12)+(K13*$C13)+(K14*$C14)+(K15*$C15)+(K16*$C16)+(K17*$C17)+(K18*$C18)+(K19*$C19)+(K20*$C20))</f>
        <v>0</v>
      </c>
      <c r="L21" s="124">
        <f>((L12*$C12)+(L13*$C13)+(L14*$C14)+(L15*$C15)+(L16*$C16)+(L17*$C17)+(L18*$C18)+(L19*$C19)+(L20*$C20))</f>
        <v>0</v>
      </c>
      <c r="M21" s="124">
        <f>((M12*$C12)+(M13*$C13)+(M14*$C14)+(M15*$C15)+(M16*$C16)+(M17*$C17)+(M18*$C18)+(M19*$C19)+(M20*$C20))</f>
        <v>0</v>
      </c>
      <c r="N21" s="124">
        <f>((N12*$C12)+(N13*$C13)+(N14*$C14)+(N15*$C15)+(N16*$C16)+(N17*$C17)+(N18*$C18)+(N19*$C19)+(N20*$C20))</f>
        <v>0</v>
      </c>
      <c r="O21" s="124">
        <f>((O12*$C12)+(O13*$C13)+(O14*$C14)+(O15*$C15)+(O16*$C16)+(O17*$C17)+(O18*$C18)+(O19*$C19)+(O20*$C20))</f>
        <v>0</v>
      </c>
    </row>
    <row r="23" spans="2:15" ht="12.75">
      <c r="B23" s="116" t="s">
        <v>1724</v>
      </c>
      <c r="D23" s="116">
        <f>D21+D10</f>
        <v>0</v>
      </c>
      <c r="E23" s="124">
        <f>E21+E10</f>
        <v>0</v>
      </c>
      <c r="F23" s="116">
        <f>F21+F10</f>
        <v>0</v>
      </c>
      <c r="G23" s="124">
        <f>G21+G10</f>
        <v>0</v>
      </c>
      <c r="H23" s="116">
        <f>H21+H10</f>
        <v>0</v>
      </c>
      <c r="I23" s="116">
        <f>I21+I10</f>
        <v>0</v>
      </c>
      <c r="J23" s="116">
        <f>J21+J10</f>
        <v>0</v>
      </c>
      <c r="K23" s="125">
        <f>K21+K10</f>
        <v>0</v>
      </c>
      <c r="L23" s="116">
        <f>L21+L10</f>
        <v>0</v>
      </c>
      <c r="M23" s="124">
        <f>M21+M10</f>
        <v>0</v>
      </c>
      <c r="N23" s="116">
        <f>N21+N10</f>
        <v>0</v>
      </c>
      <c r="O23" s="116">
        <f>O21+O10</f>
        <v>0</v>
      </c>
    </row>
    <row r="25" spans="2:3" s="5" customFormat="1" ht="12.75">
      <c r="B25" s="159" t="s">
        <v>684</v>
      </c>
      <c r="C25" s="160">
        <f>(E23/50)+(G23/12)-(MIN(M23,4)/5)</f>
        <v>0</v>
      </c>
    </row>
    <row r="26" spans="2:3" ht="12.75">
      <c r="B26" s="129" t="s">
        <v>685</v>
      </c>
      <c r="C26" s="125">
        <f>K23</f>
        <v>0</v>
      </c>
    </row>
    <row r="27" spans="2:3" ht="12.75">
      <c r="B27" s="131" t="s">
        <v>686</v>
      </c>
      <c r="C27" s="131">
        <f>(O23/10.9375)+(L23/9.2105)+(G23/3.8889)-(M23/12.5)</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G79"/>
  <sheetViews>
    <sheetView zoomScale="123" zoomScaleNormal="123" workbookViewId="0" topLeftCell="A1">
      <pane ySplit="1" topLeftCell="A2" activePane="bottomLeft" state="frozen"/>
      <selection pane="topLeft" activeCell="A1" sqref="A1"/>
      <selection pane="bottomLeft" activeCell="H1" sqref="H1"/>
    </sheetView>
  </sheetViews>
  <sheetFormatPr defaultColWidth="12.57421875" defaultRowHeight="12.75"/>
  <cols>
    <col min="1" max="1" width="18.7109375" style="0" customWidth="1"/>
    <col min="2" max="16384" width="11.57421875" style="0" customWidth="1"/>
  </cols>
  <sheetData>
    <row r="1" spans="1:7" ht="36.75">
      <c r="A1" s="171" t="s">
        <v>1725</v>
      </c>
      <c r="B1" s="171" t="s">
        <v>1726</v>
      </c>
      <c r="C1" s="171" t="s">
        <v>1727</v>
      </c>
      <c r="D1" s="171" t="s">
        <v>1728</v>
      </c>
      <c r="E1" s="171" t="s">
        <v>1729</v>
      </c>
      <c r="F1" s="171" t="s">
        <v>1730</v>
      </c>
      <c r="G1" s="171" t="s">
        <v>1731</v>
      </c>
    </row>
    <row r="2" spans="1:7" ht="12.75">
      <c r="A2" s="171" t="s">
        <v>1732</v>
      </c>
      <c r="B2" s="172" t="s">
        <v>1733</v>
      </c>
      <c r="C2" s="172">
        <v>184.29</v>
      </c>
      <c r="D2" s="172">
        <v>43.99</v>
      </c>
      <c r="E2" s="172">
        <v>37.92</v>
      </c>
      <c r="F2" s="172">
        <v>33.37</v>
      </c>
      <c r="G2" s="172">
        <v>28.06</v>
      </c>
    </row>
    <row r="3" spans="1:7" ht="12.75">
      <c r="A3" s="173" t="s">
        <v>273</v>
      </c>
      <c r="B3" s="174" t="s">
        <v>1734</v>
      </c>
      <c r="C3" s="174">
        <v>357</v>
      </c>
      <c r="D3" s="174">
        <v>85</v>
      </c>
      <c r="E3" s="174">
        <v>74</v>
      </c>
      <c r="F3" s="174">
        <v>65</v>
      </c>
      <c r="G3" s="174">
        <v>54</v>
      </c>
    </row>
    <row r="4" spans="1:7" ht="12.75">
      <c r="A4" s="171" t="s">
        <v>271</v>
      </c>
      <c r="B4" s="172" t="s">
        <v>1733</v>
      </c>
      <c r="C4" s="172">
        <v>30.57</v>
      </c>
      <c r="D4" s="172">
        <v>7.3</v>
      </c>
      <c r="E4" s="172">
        <v>6.29</v>
      </c>
      <c r="F4" s="172">
        <v>5.54</v>
      </c>
      <c r="G4" s="172">
        <v>4.65</v>
      </c>
    </row>
    <row r="5" spans="1:7" ht="12.75">
      <c r="A5" s="175" t="s">
        <v>1735</v>
      </c>
      <c r="B5" s="176" t="s">
        <v>1733</v>
      </c>
      <c r="C5" s="176">
        <v>24.15</v>
      </c>
      <c r="D5" s="176">
        <v>5.77</v>
      </c>
      <c r="E5" s="176">
        <v>4.97</v>
      </c>
      <c r="F5" s="176">
        <v>4.37</v>
      </c>
      <c r="G5" s="176">
        <v>3.68</v>
      </c>
    </row>
    <row r="6" spans="1:7" ht="12.75">
      <c r="A6" s="171" t="s">
        <v>1736</v>
      </c>
      <c r="B6" s="172" t="s">
        <v>1733</v>
      </c>
      <c r="C6" s="172">
        <v>2.09</v>
      </c>
      <c r="D6" s="172">
        <v>0.5</v>
      </c>
      <c r="E6" s="172">
        <v>0.43</v>
      </c>
      <c r="F6" s="172">
        <v>0.38</v>
      </c>
      <c r="G6" s="172">
        <v>0.32</v>
      </c>
    </row>
    <row r="7" spans="1:7" ht="12.75">
      <c r="A7" s="171" t="s">
        <v>1737</v>
      </c>
      <c r="B7" s="172" t="s">
        <v>1733</v>
      </c>
      <c r="C7" s="172">
        <v>1.87</v>
      </c>
      <c r="D7" s="172">
        <v>0.45</v>
      </c>
      <c r="E7" s="172">
        <v>0.39</v>
      </c>
      <c r="F7" s="172">
        <v>0.34</v>
      </c>
      <c r="G7" s="172">
        <v>0.28</v>
      </c>
    </row>
    <row r="8" spans="1:7" ht="12.75">
      <c r="A8" s="171" t="s">
        <v>1738</v>
      </c>
      <c r="B8" s="172" t="s">
        <v>1733</v>
      </c>
      <c r="C8" s="172">
        <v>0</v>
      </c>
      <c r="D8" s="172">
        <v>0</v>
      </c>
      <c r="E8" s="172">
        <v>0</v>
      </c>
      <c r="F8" s="172">
        <v>0</v>
      </c>
      <c r="G8" s="172">
        <v>0</v>
      </c>
    </row>
    <row r="9" spans="1:7" ht="12.75">
      <c r="A9" s="171" t="s">
        <v>1739</v>
      </c>
      <c r="B9" s="172"/>
      <c r="C9" s="172">
        <f>(C3/50)+(C5/12)-(MIN(C8,4)/5)</f>
        <v>9.1525</v>
      </c>
      <c r="D9" s="172">
        <f>(D3/50)+(D5/12)-(MIN(D8,4)/5)</f>
        <v>2.180833333333333</v>
      </c>
      <c r="E9" s="172">
        <f>(E3/50)+(E5/12)-(MIN(E8,4)/5)</f>
        <v>1.8941666666666666</v>
      </c>
      <c r="F9" s="172">
        <f>(F3/50)+(F5/12)-(MIN(F8,4)/5)</f>
        <v>1.6641666666666668</v>
      </c>
      <c r="G9" s="172">
        <f>(G3/50)+(G5/12)-(MIN(G8,4)/5)</f>
        <v>1.3866666666666667</v>
      </c>
    </row>
    <row r="10" spans="1:7" ht="12.75">
      <c r="A10" s="171" t="s">
        <v>1740</v>
      </c>
      <c r="B10" s="132" t="s">
        <v>1741</v>
      </c>
      <c r="C10" s="132">
        <f>(C4/10.9375)+(C7/9.2105)+(C5/3.8889)-(C8/12.5)</f>
        <v>9.207982837276841</v>
      </c>
      <c r="D10" s="132">
        <f>(D4/10.9375)+(D7/9.2105)+(D5/3.8889)-(D8/12.5)</f>
        <v>2.199995900420674</v>
      </c>
      <c r="E10" s="132">
        <f>(E4/10.9375)+(E7/9.2105)+(E5/3.8889)-(E8/12.5)</f>
        <v>1.8954250409903701</v>
      </c>
      <c r="F10" s="132">
        <f>(F4/10.9375)+(F7/9.2105)+(F5/3.8889)-(F8/12.5)</f>
        <v>1.6671397520094744</v>
      </c>
      <c r="G10" s="132">
        <f>(G4/10.9375)+(G7/9.2105)+(G5/3.8889)-(G8/12.5)</f>
        <v>1.4018259546202179</v>
      </c>
    </row>
    <row r="11" spans="1:7" ht="12.75">
      <c r="A11" s="171" t="s">
        <v>1742</v>
      </c>
      <c r="B11" s="172" t="s">
        <v>1733</v>
      </c>
      <c r="C11" s="172">
        <v>1.87</v>
      </c>
      <c r="D11" s="172">
        <v>0.45</v>
      </c>
      <c r="E11" s="172">
        <v>0.39</v>
      </c>
      <c r="F11" s="172">
        <v>0.34</v>
      </c>
      <c r="G11" s="172">
        <v>0.28</v>
      </c>
    </row>
    <row r="12" spans="1:7" ht="12.75">
      <c r="A12" s="171" t="s">
        <v>1743</v>
      </c>
      <c r="B12" s="172" t="s">
        <v>1733</v>
      </c>
      <c r="C12" s="172">
        <v>0.27</v>
      </c>
      <c r="D12" s="172">
        <v>0.06</v>
      </c>
      <c r="E12" s="172">
        <v>0.06</v>
      </c>
      <c r="F12" s="172">
        <v>0.05</v>
      </c>
      <c r="G12" s="172">
        <v>0.04</v>
      </c>
    </row>
    <row r="13" spans="1:7" ht="12.75">
      <c r="A13" s="171" t="s">
        <v>1744</v>
      </c>
      <c r="B13" s="172" t="s">
        <v>1733</v>
      </c>
      <c r="C13" s="172">
        <v>0.51</v>
      </c>
      <c r="D13" s="172">
        <v>0.12</v>
      </c>
      <c r="E13" s="172">
        <v>0.1</v>
      </c>
      <c r="F13" s="172">
        <v>0.09</v>
      </c>
      <c r="G13" s="172">
        <v>0.08</v>
      </c>
    </row>
    <row r="14" spans="1:7" ht="12.75">
      <c r="A14" s="171" t="s">
        <v>1745</v>
      </c>
      <c r="B14" s="172" t="s">
        <v>1733</v>
      </c>
      <c r="C14" s="172">
        <v>0.27</v>
      </c>
      <c r="D14" s="172">
        <v>0.06</v>
      </c>
      <c r="E14" s="172">
        <v>0.06</v>
      </c>
      <c r="F14" s="172">
        <v>0.05</v>
      </c>
      <c r="G14" s="172">
        <v>0.04</v>
      </c>
    </row>
    <row r="15" spans="1:7" ht="12.75">
      <c r="A15" s="171" t="s">
        <v>1746</v>
      </c>
      <c r="B15" s="172" t="s">
        <v>1733</v>
      </c>
      <c r="C15" s="172">
        <v>0.27</v>
      </c>
      <c r="D15" s="172">
        <v>0.06</v>
      </c>
      <c r="E15" s="172">
        <v>0.06</v>
      </c>
      <c r="F15" s="172">
        <v>0.05</v>
      </c>
      <c r="G15" s="172">
        <v>0.04</v>
      </c>
    </row>
    <row r="16" spans="1:7" ht="12.75">
      <c r="A16" s="171" t="s">
        <v>1747</v>
      </c>
      <c r="B16" s="172" t="s">
        <v>1733</v>
      </c>
      <c r="C16" s="172">
        <v>0.27</v>
      </c>
      <c r="D16" s="172">
        <v>0.06</v>
      </c>
      <c r="E16" s="172">
        <v>0.06</v>
      </c>
      <c r="F16" s="172">
        <v>0.05</v>
      </c>
      <c r="G16" s="172">
        <v>0.04</v>
      </c>
    </row>
    <row r="17" spans="1:7" ht="12.75">
      <c r="A17" s="171" t="s">
        <v>1748</v>
      </c>
      <c r="B17" s="172" t="s">
        <v>1733</v>
      </c>
      <c r="C17" s="172">
        <v>0.27</v>
      </c>
      <c r="D17" s="172">
        <v>0.06</v>
      </c>
      <c r="E17" s="172">
        <v>0.06</v>
      </c>
      <c r="F17" s="172">
        <v>0.05</v>
      </c>
      <c r="G17" s="172">
        <v>0.04</v>
      </c>
    </row>
    <row r="18" spans="1:7" ht="12.75">
      <c r="A18" s="171" t="s">
        <v>1749</v>
      </c>
      <c r="B18" s="172" t="s">
        <v>1750</v>
      </c>
      <c r="C18" s="172">
        <v>129</v>
      </c>
      <c r="D18" s="172">
        <v>31</v>
      </c>
      <c r="E18" s="172">
        <v>26</v>
      </c>
      <c r="F18" s="172">
        <v>23</v>
      </c>
      <c r="G18" s="172">
        <v>20</v>
      </c>
    </row>
    <row r="19" spans="1:7" ht="12.75">
      <c r="A19" s="171" t="s">
        <v>1751</v>
      </c>
      <c r="B19" s="172" t="s">
        <v>1750</v>
      </c>
      <c r="C19" s="172">
        <v>4.45</v>
      </c>
      <c r="D19" s="172">
        <v>1.06</v>
      </c>
      <c r="E19" s="172">
        <v>0.92</v>
      </c>
      <c r="F19" s="172">
        <v>0.81</v>
      </c>
      <c r="G19" s="172">
        <v>0.68</v>
      </c>
    </row>
    <row r="20" spans="1:7" ht="12.75">
      <c r="A20" s="171" t="s">
        <v>1752</v>
      </c>
      <c r="B20" s="172" t="s">
        <v>1750</v>
      </c>
      <c r="C20" s="172">
        <v>29</v>
      </c>
      <c r="D20" s="172">
        <v>7</v>
      </c>
      <c r="E20" s="172">
        <v>6</v>
      </c>
      <c r="F20" s="172">
        <v>5</v>
      </c>
      <c r="G20" s="172">
        <v>4</v>
      </c>
    </row>
    <row r="21" spans="1:7" ht="12.75">
      <c r="A21" s="171" t="s">
        <v>1753</v>
      </c>
      <c r="B21" s="172" t="s">
        <v>1750</v>
      </c>
      <c r="C21" s="172">
        <v>464</v>
      </c>
      <c r="D21" s="172">
        <v>111</v>
      </c>
      <c r="E21" s="172">
        <v>96</v>
      </c>
      <c r="F21" s="172">
        <v>84</v>
      </c>
      <c r="G21" s="172">
        <v>71</v>
      </c>
    </row>
    <row r="22" spans="1:7" ht="12.75">
      <c r="A22" s="171" t="s">
        <v>1754</v>
      </c>
      <c r="B22" s="172" t="s">
        <v>1750</v>
      </c>
      <c r="C22" s="172">
        <v>326</v>
      </c>
      <c r="D22" s="172">
        <v>78</v>
      </c>
      <c r="E22" s="172">
        <v>67</v>
      </c>
      <c r="F22" s="172">
        <v>59</v>
      </c>
      <c r="G22" s="172">
        <v>50</v>
      </c>
    </row>
    <row r="23" spans="1:7" ht="12.75">
      <c r="A23" s="171" t="s">
        <v>1755</v>
      </c>
      <c r="B23" s="172" t="s">
        <v>1750</v>
      </c>
      <c r="C23" s="172">
        <v>340</v>
      </c>
      <c r="D23" s="172">
        <v>81</v>
      </c>
      <c r="E23" s="172">
        <v>70</v>
      </c>
      <c r="F23" s="172">
        <v>62</v>
      </c>
      <c r="G23" s="172">
        <v>52</v>
      </c>
    </row>
    <row r="24" spans="1:7" ht="12.75">
      <c r="A24" s="171" t="s">
        <v>1756</v>
      </c>
      <c r="B24" s="172" t="s">
        <v>1750</v>
      </c>
      <c r="C24" s="172">
        <v>2.7</v>
      </c>
      <c r="D24" s="172">
        <v>0.64</v>
      </c>
      <c r="E24" s="172">
        <v>0.56</v>
      </c>
      <c r="F24" s="172">
        <v>0.49</v>
      </c>
      <c r="G24" s="172">
        <v>0.41</v>
      </c>
    </row>
    <row r="25" spans="1:7" ht="12.75">
      <c r="A25" s="171" t="s">
        <v>1757</v>
      </c>
      <c r="B25" s="172" t="s">
        <v>1750</v>
      </c>
      <c r="C25" s="172">
        <v>0.248</v>
      </c>
      <c r="D25" s="172">
        <v>0.059000000000000004</v>
      </c>
      <c r="E25" s="172">
        <v>0.051000000000000004</v>
      </c>
      <c r="F25" s="172">
        <v>0.045</v>
      </c>
      <c r="G25" s="172">
        <v>0.038</v>
      </c>
    </row>
    <row r="26" spans="1:7" ht="12.75">
      <c r="A26" s="171" t="s">
        <v>1758</v>
      </c>
      <c r="B26" s="172" t="s">
        <v>1750</v>
      </c>
      <c r="C26" s="172">
        <v>0.092</v>
      </c>
      <c r="D26" s="172">
        <v>0.022</v>
      </c>
      <c r="E26" s="172">
        <v>0.019</v>
      </c>
      <c r="F26" s="172">
        <v>0.017</v>
      </c>
      <c r="G26" s="172">
        <v>0.014</v>
      </c>
    </row>
    <row r="27" spans="1:7" ht="12.75">
      <c r="A27" s="171" t="s">
        <v>1759</v>
      </c>
      <c r="B27" s="172" t="s">
        <v>1760</v>
      </c>
      <c r="C27" s="172">
        <v>77</v>
      </c>
      <c r="D27" s="172">
        <v>18.4</v>
      </c>
      <c r="E27" s="172">
        <v>15.8</v>
      </c>
      <c r="F27" s="172">
        <v>13.9</v>
      </c>
      <c r="G27" s="172">
        <v>11.7</v>
      </c>
    </row>
    <row r="28" spans="1:7" ht="24.75">
      <c r="A28" s="171" t="s">
        <v>1761</v>
      </c>
      <c r="B28" s="172" t="s">
        <v>1750</v>
      </c>
      <c r="C28" s="172">
        <v>0</v>
      </c>
      <c r="D28" s="172">
        <v>0</v>
      </c>
      <c r="E28" s="172">
        <v>0</v>
      </c>
      <c r="F28" s="172">
        <v>0</v>
      </c>
      <c r="G28" s="172">
        <v>0</v>
      </c>
    </row>
    <row r="29" spans="1:7" ht="12.75">
      <c r="A29" s="171" t="s">
        <v>1762</v>
      </c>
      <c r="B29" s="172" t="s">
        <v>1750</v>
      </c>
      <c r="C29" s="172">
        <v>0.168</v>
      </c>
      <c r="D29" s="172">
        <v>0.04</v>
      </c>
      <c r="E29" s="172">
        <v>0.035</v>
      </c>
      <c r="F29" s="172">
        <v>0.03</v>
      </c>
      <c r="G29" s="172">
        <v>0.026000000000000002</v>
      </c>
    </row>
    <row r="30" spans="1:7" ht="12.75">
      <c r="A30" s="171" t="s">
        <v>1763</v>
      </c>
      <c r="B30" s="172" t="s">
        <v>1750</v>
      </c>
      <c r="C30" s="172">
        <v>1.162</v>
      </c>
      <c r="D30" s="172">
        <v>0.277</v>
      </c>
      <c r="E30" s="172">
        <v>0.23900000000000002</v>
      </c>
      <c r="F30" s="172">
        <v>0.21</v>
      </c>
      <c r="G30" s="172">
        <v>0.177</v>
      </c>
    </row>
    <row r="31" spans="1:7" ht="12.75">
      <c r="A31" s="171" t="s">
        <v>1764</v>
      </c>
      <c r="B31" s="172" t="s">
        <v>1750</v>
      </c>
      <c r="C31" s="172">
        <v>0.17</v>
      </c>
      <c r="D31" s="172">
        <v>0.041</v>
      </c>
      <c r="E31" s="172">
        <v>0.035</v>
      </c>
      <c r="F31" s="172">
        <v>0.031</v>
      </c>
      <c r="G31" s="172">
        <v>0.026000000000000002</v>
      </c>
    </row>
    <row r="32" spans="1:7" ht="12.75">
      <c r="A32" s="171" t="s">
        <v>1765</v>
      </c>
      <c r="B32" s="172" t="s">
        <v>1750</v>
      </c>
      <c r="C32" s="172">
        <v>3.4939999999999998</v>
      </c>
      <c r="D32" s="172">
        <v>0.834</v>
      </c>
      <c r="E32" s="172">
        <v>0.719</v>
      </c>
      <c r="F32" s="172">
        <v>0.633</v>
      </c>
      <c r="G32" s="172">
        <v>0.532</v>
      </c>
    </row>
    <row r="33" spans="1:7" ht="12.75">
      <c r="A33" s="171" t="s">
        <v>1766</v>
      </c>
      <c r="B33" s="172" t="s">
        <v>1750</v>
      </c>
      <c r="C33" s="172">
        <v>0.34700000000000003</v>
      </c>
      <c r="D33" s="172">
        <v>0.083</v>
      </c>
      <c r="E33" s="172">
        <v>0.07100000000000001</v>
      </c>
      <c r="F33" s="172">
        <v>0.063</v>
      </c>
      <c r="G33" s="172">
        <v>0.053</v>
      </c>
    </row>
    <row r="34" spans="1:7" ht="12.75">
      <c r="A34" s="171" t="s">
        <v>1767</v>
      </c>
      <c r="B34" s="172" t="s">
        <v>1760</v>
      </c>
      <c r="C34" s="172">
        <v>114</v>
      </c>
      <c r="D34" s="172">
        <v>27</v>
      </c>
      <c r="E34" s="172">
        <v>24</v>
      </c>
      <c r="F34" s="172">
        <v>21</v>
      </c>
      <c r="G34" s="172">
        <v>17</v>
      </c>
    </row>
    <row r="35" spans="1:7" ht="12.75">
      <c r="A35" s="171" t="s">
        <v>1768</v>
      </c>
      <c r="B35" s="172" t="s">
        <v>1760</v>
      </c>
      <c r="C35" s="172">
        <v>0</v>
      </c>
      <c r="D35" s="172">
        <v>0</v>
      </c>
      <c r="E35" s="172">
        <v>0</v>
      </c>
      <c r="F35" s="172">
        <v>0</v>
      </c>
      <c r="G35" s="172">
        <v>0</v>
      </c>
    </row>
    <row r="36" spans="1:7" ht="12.75">
      <c r="A36" s="171" t="s">
        <v>1769</v>
      </c>
      <c r="B36" s="172" t="s">
        <v>1760</v>
      </c>
      <c r="C36" s="172">
        <v>114</v>
      </c>
      <c r="D36" s="172">
        <v>27</v>
      </c>
      <c r="E36" s="172">
        <v>24</v>
      </c>
      <c r="F36" s="172">
        <v>21</v>
      </c>
      <c r="G36" s="172">
        <v>17</v>
      </c>
    </row>
    <row r="37" spans="1:7" ht="12.75">
      <c r="A37" s="171" t="s">
        <v>1770</v>
      </c>
      <c r="B37" s="172" t="s">
        <v>1771</v>
      </c>
      <c r="C37" s="172">
        <v>114</v>
      </c>
      <c r="D37" s="172">
        <v>27</v>
      </c>
      <c r="E37" s="172">
        <v>24</v>
      </c>
      <c r="F37" s="172">
        <v>21</v>
      </c>
      <c r="G37" s="172">
        <v>17</v>
      </c>
    </row>
    <row r="38" spans="1:7" ht="12.75">
      <c r="A38" s="171" t="s">
        <v>1772</v>
      </c>
      <c r="B38" s="172" t="s">
        <v>1760</v>
      </c>
      <c r="C38" s="172">
        <v>3.13</v>
      </c>
      <c r="D38" s="172">
        <v>0.75</v>
      </c>
      <c r="E38" s="172">
        <v>0.65</v>
      </c>
      <c r="F38" s="172">
        <v>0.5700000000000001</v>
      </c>
      <c r="G38" s="172">
        <v>0.48</v>
      </c>
    </row>
    <row r="39" spans="1:7" ht="12.75">
      <c r="A39" s="171" t="s">
        <v>1773</v>
      </c>
      <c r="B39" s="172" t="s">
        <v>1760</v>
      </c>
      <c r="C39" s="172">
        <v>0</v>
      </c>
      <c r="D39" s="172">
        <v>0</v>
      </c>
      <c r="E39" s="172">
        <v>0</v>
      </c>
      <c r="F39" s="172">
        <v>0</v>
      </c>
      <c r="G39" s="172">
        <v>0</v>
      </c>
    </row>
    <row r="40" spans="1:7" ht="12.75">
      <c r="A40" s="171" t="s">
        <v>1774</v>
      </c>
      <c r="B40" s="172" t="s">
        <v>1775</v>
      </c>
      <c r="C40" s="172">
        <v>1183</v>
      </c>
      <c r="D40" s="172">
        <v>282</v>
      </c>
      <c r="E40" s="172">
        <v>244</v>
      </c>
      <c r="F40" s="172">
        <v>214</v>
      </c>
      <c r="G40" s="172">
        <v>180</v>
      </c>
    </row>
    <row r="41" spans="1:7" ht="12.75">
      <c r="A41" s="171" t="s">
        <v>1776</v>
      </c>
      <c r="B41" s="172" t="s">
        <v>1777</v>
      </c>
      <c r="C41" s="172">
        <v>340</v>
      </c>
      <c r="D41" s="172">
        <v>81</v>
      </c>
      <c r="E41" s="172">
        <v>70</v>
      </c>
      <c r="F41" s="172">
        <v>62</v>
      </c>
      <c r="G41" s="172">
        <v>52</v>
      </c>
    </row>
    <row r="42" spans="1:7" ht="12.75">
      <c r="A42" s="171" t="s">
        <v>1778</v>
      </c>
      <c r="B42" s="172" t="s">
        <v>1760</v>
      </c>
      <c r="C42" s="172">
        <v>338</v>
      </c>
      <c r="D42" s="172">
        <v>81</v>
      </c>
      <c r="E42" s="172">
        <v>70</v>
      </c>
      <c r="F42" s="172">
        <v>61</v>
      </c>
      <c r="G42" s="172">
        <v>51</v>
      </c>
    </row>
    <row r="43" spans="1:7" ht="24.75">
      <c r="A43" s="171" t="s">
        <v>1779</v>
      </c>
      <c r="B43" s="172" t="s">
        <v>1750</v>
      </c>
      <c r="C43" s="172">
        <v>2.36</v>
      </c>
      <c r="D43" s="172">
        <v>0.56</v>
      </c>
      <c r="E43" s="172">
        <v>0.48</v>
      </c>
      <c r="F43" s="172">
        <v>0.43</v>
      </c>
      <c r="G43" s="172">
        <v>0.36</v>
      </c>
    </row>
    <row r="44" spans="1:7" ht="12.75">
      <c r="A44" s="171" t="s">
        <v>1780</v>
      </c>
      <c r="B44" s="172" t="s">
        <v>1750</v>
      </c>
      <c r="C44" s="172">
        <v>0</v>
      </c>
      <c r="D44" s="172">
        <v>0</v>
      </c>
      <c r="E44" s="172">
        <v>0</v>
      </c>
      <c r="F44" s="172">
        <v>0</v>
      </c>
      <c r="G44" s="172">
        <v>0</v>
      </c>
    </row>
    <row r="45" spans="1:7" ht="12.75">
      <c r="A45" s="171" t="s">
        <v>1781</v>
      </c>
      <c r="B45" s="172" t="s">
        <v>1750</v>
      </c>
      <c r="C45" s="172">
        <v>0.05</v>
      </c>
      <c r="D45" s="172">
        <v>0.01</v>
      </c>
      <c r="E45" s="172">
        <v>0.01</v>
      </c>
      <c r="F45" s="172">
        <v>0.01</v>
      </c>
      <c r="G45" s="172">
        <v>0.01</v>
      </c>
    </row>
    <row r="46" spans="1:7" ht="12.75">
      <c r="A46" s="171" t="s">
        <v>1782</v>
      </c>
      <c r="B46" s="172" t="s">
        <v>1750</v>
      </c>
      <c r="C46" s="172">
        <v>1.22</v>
      </c>
      <c r="D46" s="172">
        <v>0.29</v>
      </c>
      <c r="E46" s="172">
        <v>0.25</v>
      </c>
      <c r="F46" s="172">
        <v>0.22</v>
      </c>
      <c r="G46" s="172">
        <v>0.18</v>
      </c>
    </row>
    <row r="47" spans="1:7" ht="12.75">
      <c r="A47" s="171" t="s">
        <v>1783</v>
      </c>
      <c r="B47" s="172" t="s">
        <v>1750</v>
      </c>
      <c r="C47" s="172">
        <v>0.05</v>
      </c>
      <c r="D47" s="172">
        <v>0.01</v>
      </c>
      <c r="E47" s="172">
        <v>0.01</v>
      </c>
      <c r="F47" s="172">
        <v>0.01</v>
      </c>
      <c r="G47" s="172">
        <v>0.01</v>
      </c>
    </row>
    <row r="48" spans="1:7" ht="12.75">
      <c r="A48" s="171" t="s">
        <v>1784</v>
      </c>
      <c r="B48" s="172" t="s">
        <v>1775</v>
      </c>
      <c r="C48" s="172">
        <v>85</v>
      </c>
      <c r="D48" s="172">
        <v>20</v>
      </c>
      <c r="E48" s="172">
        <v>18</v>
      </c>
      <c r="F48" s="172">
        <v>15</v>
      </c>
      <c r="G48" s="172">
        <v>13</v>
      </c>
    </row>
    <row r="49" spans="1:7" ht="24.75">
      <c r="A49" s="171" t="s">
        <v>1785</v>
      </c>
      <c r="B49" s="172" t="s">
        <v>1760</v>
      </c>
      <c r="C49" s="172">
        <v>0.7</v>
      </c>
      <c r="D49" s="172">
        <v>0.2</v>
      </c>
      <c r="E49" s="172">
        <v>0.1</v>
      </c>
      <c r="F49" s="172">
        <v>0.1</v>
      </c>
      <c r="G49" s="172">
        <v>0.1</v>
      </c>
    </row>
    <row r="50" spans="1:7" ht="24.75">
      <c r="A50" s="171" t="s">
        <v>1786</v>
      </c>
      <c r="B50" s="172" t="s">
        <v>1733</v>
      </c>
      <c r="C50" s="172">
        <v>7.531</v>
      </c>
      <c r="D50" s="172">
        <v>1.7970000000000002</v>
      </c>
      <c r="E50" s="172">
        <v>1.55</v>
      </c>
      <c r="F50" s="172">
        <v>1.3639999999999999</v>
      </c>
      <c r="G50" s="172">
        <v>1.147</v>
      </c>
    </row>
    <row r="51" spans="1:7" ht="24.75">
      <c r="A51" s="171" t="s">
        <v>1787</v>
      </c>
      <c r="B51" s="172" t="s">
        <v>1733</v>
      </c>
      <c r="C51" s="172">
        <v>9.258</v>
      </c>
      <c r="D51" s="172">
        <v>2.21</v>
      </c>
      <c r="E51" s="172">
        <v>1.905</v>
      </c>
      <c r="F51" s="172">
        <v>1.6760000000000002</v>
      </c>
      <c r="G51" s="172">
        <v>1.41</v>
      </c>
    </row>
    <row r="52" spans="1:7" ht="24.75">
      <c r="A52" s="171" t="s">
        <v>1788</v>
      </c>
      <c r="B52" s="172" t="s">
        <v>1733</v>
      </c>
      <c r="C52" s="172">
        <v>3.315</v>
      </c>
      <c r="D52" s="172">
        <v>0.791</v>
      </c>
      <c r="E52" s="172">
        <v>0.682</v>
      </c>
      <c r="F52" s="172">
        <v>0.6</v>
      </c>
      <c r="G52" s="172">
        <v>0.505</v>
      </c>
    </row>
    <row r="53" spans="1:7" ht="12.75">
      <c r="A53" s="171" t="s">
        <v>1789</v>
      </c>
      <c r="B53" s="172" t="s">
        <v>1750</v>
      </c>
      <c r="C53" s="172">
        <v>1028</v>
      </c>
      <c r="D53" s="172">
        <v>245</v>
      </c>
      <c r="E53" s="172">
        <v>212</v>
      </c>
      <c r="F53" s="172">
        <v>186</v>
      </c>
      <c r="G53" s="172">
        <v>157</v>
      </c>
    </row>
    <row r="54" spans="1:7" ht="12.75">
      <c r="A54" s="171" t="s">
        <v>1790</v>
      </c>
      <c r="B54" s="172" t="s">
        <v>1733</v>
      </c>
      <c r="C54" s="172">
        <v>0.406</v>
      </c>
      <c r="D54" s="172">
        <v>0.097</v>
      </c>
      <c r="E54" s="172">
        <v>0.083</v>
      </c>
      <c r="F54" s="172">
        <v>0.073</v>
      </c>
      <c r="G54" s="172">
        <v>0.062</v>
      </c>
    </row>
    <row r="55" spans="1:7" ht="12.75">
      <c r="A55" s="171" t="s">
        <v>1791</v>
      </c>
      <c r="B55" s="172" t="s">
        <v>1733</v>
      </c>
      <c r="C55" s="172">
        <v>1.351</v>
      </c>
      <c r="D55" s="172">
        <v>0.322</v>
      </c>
      <c r="E55" s="172">
        <v>0.278</v>
      </c>
      <c r="F55" s="172">
        <v>0.245</v>
      </c>
      <c r="G55" s="172">
        <v>0.20600000000000002</v>
      </c>
    </row>
    <row r="56" spans="1:7" ht="12.75">
      <c r="A56" s="171" t="s">
        <v>1792</v>
      </c>
      <c r="B56" s="172" t="s">
        <v>1733</v>
      </c>
      <c r="C56" s="172">
        <v>1.633</v>
      </c>
      <c r="D56" s="172">
        <v>0.39</v>
      </c>
      <c r="E56" s="172">
        <v>0.336</v>
      </c>
      <c r="F56" s="172">
        <v>0.296</v>
      </c>
      <c r="G56" s="172">
        <v>0.249</v>
      </c>
    </row>
    <row r="57" spans="1:7" ht="12.75">
      <c r="A57" s="171" t="s">
        <v>1793</v>
      </c>
      <c r="B57" s="172" t="s">
        <v>1733</v>
      </c>
      <c r="C57" s="172">
        <v>2.644</v>
      </c>
      <c r="D57" s="172">
        <v>0.631</v>
      </c>
      <c r="E57" s="172">
        <v>0.544</v>
      </c>
      <c r="F57" s="172">
        <v>0.47900000000000004</v>
      </c>
      <c r="G57" s="172">
        <v>0.403</v>
      </c>
    </row>
    <row r="58" spans="1:7" ht="12.75">
      <c r="A58" s="171" t="s">
        <v>1794</v>
      </c>
      <c r="B58" s="172" t="s">
        <v>1733</v>
      </c>
      <c r="C58" s="172">
        <v>2.221</v>
      </c>
      <c r="D58" s="172">
        <v>0.53</v>
      </c>
      <c r="E58" s="172">
        <v>0.457</v>
      </c>
      <c r="F58" s="172">
        <v>0.402</v>
      </c>
      <c r="G58" s="172">
        <v>0.338</v>
      </c>
    </row>
    <row r="59" spans="1:7" ht="12.75">
      <c r="A59" s="171" t="s">
        <v>1795</v>
      </c>
      <c r="B59" s="172" t="s">
        <v>1733</v>
      </c>
      <c r="C59" s="172">
        <v>0.923</v>
      </c>
      <c r="D59" s="172">
        <v>0.22</v>
      </c>
      <c r="E59" s="172">
        <v>0.19</v>
      </c>
      <c r="F59" s="172">
        <v>0.167</v>
      </c>
      <c r="G59" s="172">
        <v>0.14100000000000001</v>
      </c>
    </row>
    <row r="60" spans="1:7" ht="12.75">
      <c r="A60" s="171" t="s">
        <v>1796</v>
      </c>
      <c r="B60" s="172" t="s">
        <v>1733</v>
      </c>
      <c r="C60" s="172">
        <v>0.661</v>
      </c>
      <c r="D60" s="172">
        <v>0.158</v>
      </c>
      <c r="E60" s="172">
        <v>0.136</v>
      </c>
      <c r="F60" s="172">
        <v>0.12</v>
      </c>
      <c r="G60" s="172">
        <v>0.101</v>
      </c>
    </row>
    <row r="61" spans="1:7" ht="12.75">
      <c r="A61" s="171" t="s">
        <v>1797</v>
      </c>
      <c r="B61" s="172" t="s">
        <v>1733</v>
      </c>
      <c r="C61" s="172">
        <v>1.655</v>
      </c>
      <c r="D61" s="172">
        <v>0.395</v>
      </c>
      <c r="E61" s="172">
        <v>0.341</v>
      </c>
      <c r="F61" s="172">
        <v>0.3</v>
      </c>
      <c r="G61" s="172">
        <v>0.252</v>
      </c>
    </row>
    <row r="62" spans="1:7" ht="12.75">
      <c r="A62" s="171" t="s">
        <v>1798</v>
      </c>
      <c r="B62" s="172" t="s">
        <v>1733</v>
      </c>
      <c r="C62" s="172">
        <v>1.215</v>
      </c>
      <c r="D62" s="172">
        <v>0.29</v>
      </c>
      <c r="E62" s="172">
        <v>0.25</v>
      </c>
      <c r="F62" s="172">
        <v>0.22</v>
      </c>
      <c r="G62" s="172">
        <v>0.185</v>
      </c>
    </row>
    <row r="63" spans="1:7" ht="12.75">
      <c r="A63" s="171" t="s">
        <v>1799</v>
      </c>
      <c r="B63" s="172" t="s">
        <v>1733</v>
      </c>
      <c r="C63" s="172">
        <v>2.087</v>
      </c>
      <c r="D63" s="172">
        <v>0.498</v>
      </c>
      <c r="E63" s="172">
        <v>0.43</v>
      </c>
      <c r="F63" s="172">
        <v>0.378</v>
      </c>
      <c r="G63" s="172">
        <v>0.318</v>
      </c>
    </row>
    <row r="64" spans="1:7" ht="12.75">
      <c r="A64" s="171" t="s">
        <v>1800</v>
      </c>
      <c r="B64" s="172" t="s">
        <v>1733</v>
      </c>
      <c r="C64" s="172">
        <v>1.995</v>
      </c>
      <c r="D64" s="172">
        <v>0.47600000000000003</v>
      </c>
      <c r="E64" s="172">
        <v>0.41</v>
      </c>
      <c r="F64" s="172">
        <v>0.361</v>
      </c>
      <c r="G64" s="172">
        <v>0.304</v>
      </c>
    </row>
    <row r="65" spans="1:7" ht="12.75">
      <c r="A65" s="171" t="s">
        <v>1801</v>
      </c>
      <c r="B65" s="172" t="s">
        <v>1733</v>
      </c>
      <c r="C65" s="172">
        <v>0.751</v>
      </c>
      <c r="D65" s="172">
        <v>0.179</v>
      </c>
      <c r="E65" s="172">
        <v>0.154</v>
      </c>
      <c r="F65" s="172">
        <v>0.136</v>
      </c>
      <c r="G65" s="172">
        <v>0.114</v>
      </c>
    </row>
    <row r="66" spans="1:7" ht="12.75">
      <c r="A66" s="171" t="s">
        <v>1802</v>
      </c>
      <c r="B66" s="172" t="s">
        <v>1733</v>
      </c>
      <c r="C66" s="172">
        <v>1.788</v>
      </c>
      <c r="D66" s="172">
        <v>0.427</v>
      </c>
      <c r="E66" s="172">
        <v>0.368</v>
      </c>
      <c r="F66" s="172">
        <v>0.324</v>
      </c>
      <c r="G66" s="172">
        <v>0.272</v>
      </c>
    </row>
    <row r="67" spans="1:7" ht="12.75">
      <c r="A67" s="171" t="s">
        <v>1803</v>
      </c>
      <c r="B67" s="172" t="s">
        <v>1733</v>
      </c>
      <c r="C67" s="172">
        <v>3.232</v>
      </c>
      <c r="D67" s="172">
        <v>0.771</v>
      </c>
      <c r="E67" s="172">
        <v>0.665</v>
      </c>
      <c r="F67" s="172">
        <v>0.585</v>
      </c>
      <c r="G67" s="172">
        <v>0.492</v>
      </c>
    </row>
    <row r="68" spans="1:7" ht="12.75">
      <c r="A68" s="171" t="s">
        <v>1804</v>
      </c>
      <c r="B68" s="172" t="s">
        <v>1733</v>
      </c>
      <c r="C68" s="172">
        <v>4.073</v>
      </c>
      <c r="D68" s="172">
        <v>0.972</v>
      </c>
      <c r="E68" s="172">
        <v>0.838</v>
      </c>
      <c r="F68" s="172">
        <v>0.737</v>
      </c>
      <c r="G68" s="172">
        <v>0.62</v>
      </c>
    </row>
    <row r="69" spans="1:7" ht="12.75">
      <c r="A69" s="171" t="s">
        <v>1805</v>
      </c>
      <c r="B69" s="172" t="s">
        <v>1733</v>
      </c>
      <c r="C69" s="172">
        <v>1.05</v>
      </c>
      <c r="D69" s="172">
        <v>0.251</v>
      </c>
      <c r="E69" s="172">
        <v>0.216</v>
      </c>
      <c r="F69" s="172">
        <v>0.19</v>
      </c>
      <c r="G69" s="172">
        <v>0.16</v>
      </c>
    </row>
    <row r="70" spans="1:7" ht="12.75">
      <c r="A70" s="171" t="s">
        <v>1806</v>
      </c>
      <c r="B70" s="172" t="s">
        <v>1733</v>
      </c>
      <c r="C70" s="172">
        <v>1.2469999999999999</v>
      </c>
      <c r="D70" s="172">
        <v>0.298</v>
      </c>
      <c r="E70" s="172">
        <v>0.257</v>
      </c>
      <c r="F70" s="172">
        <v>0.226</v>
      </c>
      <c r="G70" s="172">
        <v>0.19</v>
      </c>
    </row>
    <row r="71" spans="1:7" ht="12.75">
      <c r="A71" s="171" t="s">
        <v>1807</v>
      </c>
      <c r="B71" s="172" t="s">
        <v>1733</v>
      </c>
      <c r="C71" s="172">
        <v>2.364</v>
      </c>
      <c r="D71" s="172">
        <v>0.5640000000000001</v>
      </c>
      <c r="E71" s="172">
        <v>0.486</v>
      </c>
      <c r="F71" s="172">
        <v>0.428</v>
      </c>
      <c r="G71" s="172">
        <v>0.36</v>
      </c>
    </row>
    <row r="72" spans="1:7" ht="12.75">
      <c r="A72" s="171" t="s">
        <v>1808</v>
      </c>
      <c r="B72" s="172" t="s">
        <v>1733</v>
      </c>
      <c r="C72" s="172">
        <v>0</v>
      </c>
      <c r="D72" s="172">
        <v>0</v>
      </c>
      <c r="E72" s="172">
        <v>0</v>
      </c>
      <c r="F72" s="172">
        <v>0</v>
      </c>
      <c r="G72" s="172">
        <v>0</v>
      </c>
    </row>
    <row r="73" spans="1:7" ht="12.75">
      <c r="A73" s="171" t="s">
        <v>1809</v>
      </c>
      <c r="B73" s="172" t="s">
        <v>1750</v>
      </c>
      <c r="C73" s="172">
        <v>0</v>
      </c>
      <c r="D73" s="172">
        <v>0</v>
      </c>
      <c r="E73" s="172">
        <v>0</v>
      </c>
      <c r="F73" s="172">
        <v>0</v>
      </c>
      <c r="G73" s="172">
        <v>0</v>
      </c>
    </row>
    <row r="74" spans="1:7" ht="12.75">
      <c r="A74" s="171" t="s">
        <v>1810</v>
      </c>
      <c r="B74" s="172" t="s">
        <v>1750</v>
      </c>
      <c r="C74" s="172">
        <v>0</v>
      </c>
      <c r="D74" s="172">
        <v>0</v>
      </c>
      <c r="E74" s="172">
        <v>0</v>
      </c>
      <c r="F74" s="172">
        <v>0</v>
      </c>
      <c r="G74" s="172">
        <v>0</v>
      </c>
    </row>
    <row r="75" spans="1:7" ht="12.75">
      <c r="A75" s="171" t="s">
        <v>1811</v>
      </c>
      <c r="B75" s="172" t="s">
        <v>1760</v>
      </c>
      <c r="C75" s="172">
        <v>24</v>
      </c>
      <c r="D75" s="172">
        <v>6</v>
      </c>
      <c r="E75" s="172">
        <v>5</v>
      </c>
      <c r="F75" s="172">
        <v>4</v>
      </c>
      <c r="G75" s="172">
        <v>4</v>
      </c>
    </row>
    <row r="76" spans="1:7" ht="12.75">
      <c r="A76" s="171" t="s">
        <v>1812</v>
      </c>
      <c r="B76" s="172" t="s">
        <v>1760</v>
      </c>
      <c r="C76" s="172">
        <v>0</v>
      </c>
      <c r="D76" s="172">
        <v>0</v>
      </c>
      <c r="E76" s="172">
        <v>0</v>
      </c>
      <c r="F76" s="172">
        <v>0</v>
      </c>
      <c r="G76" s="172">
        <v>0</v>
      </c>
    </row>
    <row r="77" spans="1:7" ht="12.75">
      <c r="A77" s="171" t="s">
        <v>1813</v>
      </c>
      <c r="B77" s="172" t="s">
        <v>1760</v>
      </c>
      <c r="C77" s="172">
        <v>22</v>
      </c>
      <c r="D77" s="172">
        <v>5</v>
      </c>
      <c r="E77" s="172">
        <v>4</v>
      </c>
      <c r="F77" s="172">
        <v>4</v>
      </c>
      <c r="G77" s="172">
        <v>3</v>
      </c>
    </row>
    <row r="78" spans="1:7" ht="12.75">
      <c r="A78" s="171" t="s">
        <v>1814</v>
      </c>
      <c r="B78" s="172" t="s">
        <v>1760</v>
      </c>
      <c r="C78" s="172">
        <v>0</v>
      </c>
      <c r="D78" s="172">
        <v>0</v>
      </c>
      <c r="E78" s="172">
        <v>0</v>
      </c>
      <c r="F78" s="172">
        <v>0</v>
      </c>
      <c r="G78" s="172">
        <v>0</v>
      </c>
    </row>
    <row r="79" spans="1:7" ht="12.75">
      <c r="A79" s="171" t="s">
        <v>1815</v>
      </c>
      <c r="B79" s="172" t="s">
        <v>1760</v>
      </c>
      <c r="C79" s="172">
        <v>804</v>
      </c>
      <c r="D79" s="172">
        <v>192</v>
      </c>
      <c r="E79" s="172">
        <v>166</v>
      </c>
      <c r="F79" s="172">
        <v>146</v>
      </c>
      <c r="G79" s="172">
        <v>122</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dimension ref="A1:F132"/>
  <sheetViews>
    <sheetView zoomScale="123" zoomScaleNormal="123" workbookViewId="0" topLeftCell="A1">
      <selection activeCell="D12" sqref="D12"/>
    </sheetView>
  </sheetViews>
  <sheetFormatPr defaultColWidth="12.57421875" defaultRowHeight="12.75"/>
  <cols>
    <col min="1" max="1" width="30.00390625" style="0" customWidth="1"/>
    <col min="2" max="2" width="36.28125" style="0" customWidth="1"/>
    <col min="3" max="3" width="34.8515625" style="0" customWidth="1"/>
    <col min="4" max="4" width="32.421875" style="0" customWidth="1"/>
    <col min="5" max="5" width="34.8515625" style="0" customWidth="1"/>
    <col min="6" max="6" width="30.421875" style="0" customWidth="1"/>
    <col min="7" max="16384" width="11.57421875" style="0" customWidth="1"/>
  </cols>
  <sheetData>
    <row r="1" spans="1:6" ht="17.25">
      <c r="A1" s="177" t="s">
        <v>1816</v>
      </c>
      <c r="B1" s="177"/>
      <c r="C1" s="177"/>
      <c r="D1" s="177"/>
      <c r="E1" s="177"/>
      <c r="F1" s="177"/>
    </row>
    <row r="2" spans="1:6" ht="29.25">
      <c r="A2" s="178" t="s">
        <v>1817</v>
      </c>
      <c r="B2" s="179" t="s">
        <v>1818</v>
      </c>
      <c r="C2" s="179" t="s">
        <v>1819</v>
      </c>
      <c r="D2" s="179" t="s">
        <v>1820</v>
      </c>
      <c r="E2" s="179" t="s">
        <v>1821</v>
      </c>
      <c r="F2" s="180" t="s">
        <v>1822</v>
      </c>
    </row>
    <row r="3" spans="1:6" ht="48.75">
      <c r="A3" s="181" t="s">
        <v>1823</v>
      </c>
      <c r="B3" s="181" t="s">
        <v>1824</v>
      </c>
      <c r="C3" s="181"/>
      <c r="D3" s="181" t="s">
        <v>1825</v>
      </c>
      <c r="E3" s="182"/>
      <c r="F3" s="183"/>
    </row>
    <row r="4" spans="1:6" ht="72.75">
      <c r="A4" s="184" t="s">
        <v>1826</v>
      </c>
      <c r="B4" s="184" t="s">
        <v>1827</v>
      </c>
      <c r="C4" s="184"/>
      <c r="D4" s="184"/>
      <c r="E4" s="184" t="s">
        <v>1828</v>
      </c>
      <c r="F4" s="183"/>
    </row>
    <row r="5" spans="1:6" ht="12.75">
      <c r="A5" t="s">
        <v>150</v>
      </c>
      <c r="B5" t="s">
        <v>1829</v>
      </c>
      <c r="C5" t="s">
        <v>1830</v>
      </c>
      <c r="D5" t="s">
        <v>1831</v>
      </c>
      <c r="E5" t="s">
        <v>1832</v>
      </c>
      <c r="F5" t="s">
        <v>1833</v>
      </c>
    </row>
    <row r="6" spans="1:6" ht="12.75">
      <c r="A6" t="s">
        <v>1834</v>
      </c>
      <c r="B6" t="s">
        <v>1835</v>
      </c>
      <c r="C6" t="s">
        <v>1836</v>
      </c>
      <c r="D6" t="s">
        <v>1837</v>
      </c>
      <c r="E6" t="s">
        <v>1838</v>
      </c>
      <c r="F6" t="s">
        <v>1839</v>
      </c>
    </row>
    <row r="7" spans="1:6" ht="12.75">
      <c r="A7" t="s">
        <v>1840</v>
      </c>
      <c r="B7" t="s">
        <v>1841</v>
      </c>
      <c r="C7" t="s">
        <v>1842</v>
      </c>
      <c r="D7" t="s">
        <v>1843</v>
      </c>
      <c r="E7" t="s">
        <v>1844</v>
      </c>
      <c r="F7" t="s">
        <v>1845</v>
      </c>
    </row>
    <row r="8" spans="1:6" ht="12.75">
      <c r="A8" t="s">
        <v>1846</v>
      </c>
      <c r="B8" t="s">
        <v>1847</v>
      </c>
      <c r="C8" t="s">
        <v>1848</v>
      </c>
      <c r="D8" t="s">
        <v>1849</v>
      </c>
      <c r="E8" t="s">
        <v>1850</v>
      </c>
      <c r="F8" t="s">
        <v>1851</v>
      </c>
    </row>
    <row r="9" spans="1:6" ht="12.75">
      <c r="A9" t="s">
        <v>1852</v>
      </c>
      <c r="B9" t="s">
        <v>80</v>
      </c>
      <c r="C9" t="s">
        <v>1853</v>
      </c>
      <c r="D9" t="s">
        <v>1854</v>
      </c>
      <c r="E9" t="s">
        <v>1855</v>
      </c>
      <c r="F9" t="s">
        <v>1856</v>
      </c>
    </row>
    <row r="10" spans="1:6" ht="12.75">
      <c r="A10" t="s">
        <v>1857</v>
      </c>
      <c r="B10" t="s">
        <v>1832</v>
      </c>
      <c r="C10" t="s">
        <v>1858</v>
      </c>
      <c r="D10" t="s">
        <v>1859</v>
      </c>
      <c r="E10" t="s">
        <v>1860</v>
      </c>
      <c r="F10" t="s">
        <v>1861</v>
      </c>
    </row>
    <row r="11" spans="1:6" ht="12.75">
      <c r="A11" t="s">
        <v>1862</v>
      </c>
      <c r="B11" t="s">
        <v>1863</v>
      </c>
      <c r="C11" t="s">
        <v>1864</v>
      </c>
      <c r="D11" t="s">
        <v>1865</v>
      </c>
      <c r="E11" t="s">
        <v>1866</v>
      </c>
      <c r="F11" t="s">
        <v>1867</v>
      </c>
    </row>
    <row r="12" spans="1:6" ht="12.75">
      <c r="A12" t="s">
        <v>1868</v>
      </c>
      <c r="B12" t="s">
        <v>1869</v>
      </c>
      <c r="C12" t="s">
        <v>1870</v>
      </c>
      <c r="D12" t="s">
        <v>1871</v>
      </c>
      <c r="E12" t="s">
        <v>1872</v>
      </c>
      <c r="F12" t="s">
        <v>1873</v>
      </c>
    </row>
    <row r="13" spans="1:6" ht="12.75">
      <c r="A13" t="s">
        <v>1874</v>
      </c>
      <c r="B13" t="s">
        <v>1875</v>
      </c>
      <c r="C13" t="s">
        <v>1876</v>
      </c>
      <c r="D13" t="s">
        <v>1877</v>
      </c>
      <c r="E13" t="s">
        <v>1878</v>
      </c>
      <c r="F13" t="s">
        <v>1879</v>
      </c>
    </row>
    <row r="14" spans="1:6" ht="12.75">
      <c r="A14" t="s">
        <v>1880</v>
      </c>
      <c r="B14" t="s">
        <v>1881</v>
      </c>
      <c r="C14" t="s">
        <v>1882</v>
      </c>
      <c r="D14" t="s">
        <v>1883</v>
      </c>
      <c r="E14" t="s">
        <v>1884</v>
      </c>
      <c r="F14" t="s">
        <v>1885</v>
      </c>
    </row>
    <row r="15" spans="1:6" ht="12.75">
      <c r="A15" t="s">
        <v>1886</v>
      </c>
      <c r="B15" t="s">
        <v>1887</v>
      </c>
      <c r="C15" t="s">
        <v>1888</v>
      </c>
      <c r="D15" t="s">
        <v>676</v>
      </c>
      <c r="E15" t="s">
        <v>1889</v>
      </c>
      <c r="F15" t="s">
        <v>1890</v>
      </c>
    </row>
    <row r="16" spans="1:6" ht="12.75">
      <c r="A16" t="s">
        <v>1891</v>
      </c>
      <c r="B16" t="s">
        <v>1892</v>
      </c>
      <c r="C16" t="s">
        <v>1893</v>
      </c>
      <c r="D16" t="s">
        <v>1894</v>
      </c>
      <c r="E16" t="s">
        <v>1895</v>
      </c>
      <c r="F16" t="s">
        <v>1896</v>
      </c>
    </row>
    <row r="17" spans="1:6" ht="12.75">
      <c r="A17" t="s">
        <v>1897</v>
      </c>
      <c r="B17" t="s">
        <v>1898</v>
      </c>
      <c r="C17" t="s">
        <v>1899</v>
      </c>
      <c r="D17" t="s">
        <v>1900</v>
      </c>
      <c r="E17" t="s">
        <v>1901</v>
      </c>
      <c r="F17" t="s">
        <v>1902</v>
      </c>
    </row>
    <row r="18" spans="1:6" ht="12.75">
      <c r="A18" t="s">
        <v>1903</v>
      </c>
      <c r="B18" t="s">
        <v>1904</v>
      </c>
      <c r="C18" t="s">
        <v>1905</v>
      </c>
      <c r="D18" t="s">
        <v>1906</v>
      </c>
      <c r="E18" t="s">
        <v>1907</v>
      </c>
      <c r="F18" t="s">
        <v>213</v>
      </c>
    </row>
    <row r="19" spans="1:6" ht="12.75">
      <c r="A19" t="s">
        <v>1908</v>
      </c>
      <c r="B19" t="s">
        <v>1909</v>
      </c>
      <c r="C19" t="s">
        <v>1910</v>
      </c>
      <c r="D19" t="s">
        <v>1911</v>
      </c>
      <c r="E19" t="s">
        <v>1912</v>
      </c>
      <c r="F19" t="s">
        <v>1913</v>
      </c>
    </row>
    <row r="20" spans="1:6" ht="12.75">
      <c r="A20" t="s">
        <v>1914</v>
      </c>
      <c r="B20" t="s">
        <v>1915</v>
      </c>
      <c r="C20" t="s">
        <v>1916</v>
      </c>
      <c r="D20" t="s">
        <v>1917</v>
      </c>
      <c r="E20" t="s">
        <v>1918</v>
      </c>
      <c r="F20" t="s">
        <v>1919</v>
      </c>
    </row>
    <row r="21" spans="1:6" ht="12.75">
      <c r="A21" t="s">
        <v>1920</v>
      </c>
      <c r="B21" t="s">
        <v>1921</v>
      </c>
      <c r="C21" t="s">
        <v>1922</v>
      </c>
      <c r="D21" t="s">
        <v>1923</v>
      </c>
      <c r="E21" t="s">
        <v>1924</v>
      </c>
      <c r="F21" t="s">
        <v>1925</v>
      </c>
    </row>
    <row r="22" spans="1:6" ht="12.75">
      <c r="A22" t="s">
        <v>1926</v>
      </c>
      <c r="B22" t="s">
        <v>1927</v>
      </c>
      <c r="C22" t="s">
        <v>1928</v>
      </c>
      <c r="D22" t="s">
        <v>236</v>
      </c>
      <c r="E22" t="s">
        <v>1929</v>
      </c>
      <c r="F22" t="s">
        <v>1930</v>
      </c>
    </row>
    <row r="23" spans="1:5" ht="12.75">
      <c r="A23" t="s">
        <v>1931</v>
      </c>
      <c r="B23" t="s">
        <v>1932</v>
      </c>
      <c r="D23" t="s">
        <v>1933</v>
      </c>
      <c r="E23" t="s">
        <v>1934</v>
      </c>
    </row>
    <row r="24" spans="1:5" ht="12.75">
      <c r="A24" t="s">
        <v>1935</v>
      </c>
      <c r="B24" t="s">
        <v>1936</v>
      </c>
      <c r="D24" t="s">
        <v>1937</v>
      </c>
      <c r="E24" t="s">
        <v>1938</v>
      </c>
    </row>
    <row r="25" spans="1:5" ht="12.75">
      <c r="A25" t="s">
        <v>1939</v>
      </c>
      <c r="B25" t="s">
        <v>1940</v>
      </c>
      <c r="E25" t="s">
        <v>1941</v>
      </c>
    </row>
    <row r="26" spans="1:5" ht="12.75">
      <c r="A26" t="s">
        <v>1942</v>
      </c>
      <c r="B26" t="s">
        <v>1943</v>
      </c>
      <c r="E26" t="s">
        <v>1944</v>
      </c>
    </row>
    <row r="27" spans="1:5" ht="12.75">
      <c r="A27" t="s">
        <v>1945</v>
      </c>
      <c r="B27" t="s">
        <v>1946</v>
      </c>
      <c r="E27" t="s">
        <v>1947</v>
      </c>
    </row>
    <row r="28" spans="1:5" ht="12.75">
      <c r="A28" t="s">
        <v>1948</v>
      </c>
      <c r="B28" t="s">
        <v>1949</v>
      </c>
      <c r="E28" t="s">
        <v>1950</v>
      </c>
    </row>
    <row r="29" spans="1:5" ht="12.75">
      <c r="A29" t="s">
        <v>1951</v>
      </c>
      <c r="B29" t="s">
        <v>1952</v>
      </c>
      <c r="E29" t="s">
        <v>1953</v>
      </c>
    </row>
    <row r="30" spans="1:5" ht="12.75">
      <c r="A30" t="s">
        <v>1954</v>
      </c>
      <c r="B30" t="s">
        <v>1955</v>
      </c>
      <c r="E30" t="s">
        <v>1956</v>
      </c>
    </row>
    <row r="31" spans="1:5" ht="12.75">
      <c r="A31" t="s">
        <v>1957</v>
      </c>
      <c r="B31" t="s">
        <v>1958</v>
      </c>
      <c r="E31" t="s">
        <v>1959</v>
      </c>
    </row>
    <row r="32" spans="1:5" ht="12.75">
      <c r="A32" t="s">
        <v>1960</v>
      </c>
      <c r="B32" t="s">
        <v>1961</v>
      </c>
      <c r="E32" t="s">
        <v>1962</v>
      </c>
    </row>
    <row r="33" spans="1:5" ht="12.75">
      <c r="A33" t="s">
        <v>1963</v>
      </c>
      <c r="B33" t="s">
        <v>1964</v>
      </c>
      <c r="E33" t="s">
        <v>1965</v>
      </c>
    </row>
    <row r="34" spans="1:5" ht="12.75">
      <c r="A34" t="s">
        <v>1966</v>
      </c>
      <c r="B34" t="s">
        <v>1967</v>
      </c>
      <c r="E34" t="s">
        <v>1968</v>
      </c>
    </row>
    <row r="35" spans="1:5" ht="12.75">
      <c r="A35" t="s">
        <v>1969</v>
      </c>
      <c r="B35" t="s">
        <v>1970</v>
      </c>
      <c r="E35" t="s">
        <v>1971</v>
      </c>
    </row>
    <row r="36" spans="1:5" ht="12.75">
      <c r="A36" t="s">
        <v>1972</v>
      </c>
      <c r="B36" t="s">
        <v>1973</v>
      </c>
      <c r="E36" t="s">
        <v>1974</v>
      </c>
    </row>
    <row r="37" spans="1:5" ht="12.75">
      <c r="A37" t="s">
        <v>1975</v>
      </c>
      <c r="B37" t="s">
        <v>1976</v>
      </c>
      <c r="E37" t="s">
        <v>1977</v>
      </c>
    </row>
    <row r="38" spans="1:5" ht="12.75">
      <c r="A38" t="s">
        <v>1978</v>
      </c>
      <c r="B38" t="s">
        <v>1979</v>
      </c>
      <c r="E38" t="s">
        <v>1980</v>
      </c>
    </row>
    <row r="39" spans="1:5" ht="12.75">
      <c r="A39" t="s">
        <v>1981</v>
      </c>
      <c r="B39" t="s">
        <v>1982</v>
      </c>
      <c r="E39" t="s">
        <v>1983</v>
      </c>
    </row>
    <row r="40" spans="1:5" ht="12.75">
      <c r="A40" t="s">
        <v>1984</v>
      </c>
      <c r="B40" t="s">
        <v>1985</v>
      </c>
      <c r="E40" t="s">
        <v>1986</v>
      </c>
    </row>
    <row r="41" spans="1:2" ht="12.75">
      <c r="A41" t="s">
        <v>1987</v>
      </c>
      <c r="B41" t="s">
        <v>1988</v>
      </c>
    </row>
    <row r="42" spans="1:2" ht="12.75">
      <c r="A42" t="s">
        <v>1989</v>
      </c>
      <c r="B42" t="s">
        <v>1990</v>
      </c>
    </row>
    <row r="43" spans="1:2" ht="12.75">
      <c r="A43" t="s">
        <v>1991</v>
      </c>
      <c r="B43" t="s">
        <v>1992</v>
      </c>
    </row>
    <row r="44" spans="1:2" ht="12.75">
      <c r="A44" t="s">
        <v>1993</v>
      </c>
      <c r="B44" t="s">
        <v>1994</v>
      </c>
    </row>
    <row r="45" spans="1:2" ht="12.75">
      <c r="A45" t="s">
        <v>1995</v>
      </c>
      <c r="B45" t="s">
        <v>1996</v>
      </c>
    </row>
    <row r="46" spans="1:2" ht="12.75">
      <c r="A46" t="s">
        <v>1997</v>
      </c>
      <c r="B46" t="s">
        <v>1998</v>
      </c>
    </row>
    <row r="47" spans="1:2" ht="12.75">
      <c r="A47" t="s">
        <v>1999</v>
      </c>
      <c r="B47" t="s">
        <v>2000</v>
      </c>
    </row>
    <row r="48" spans="1:2" ht="12.75">
      <c r="A48" t="s">
        <v>2001</v>
      </c>
      <c r="B48" t="s">
        <v>2002</v>
      </c>
    </row>
    <row r="49" spans="1:2" ht="12.75">
      <c r="A49" t="s">
        <v>2003</v>
      </c>
      <c r="B49" t="s">
        <v>2004</v>
      </c>
    </row>
    <row r="50" spans="1:2" ht="12.75">
      <c r="A50" t="s">
        <v>2005</v>
      </c>
      <c r="B50" t="s">
        <v>2006</v>
      </c>
    </row>
    <row r="51" spans="1:2" ht="12.75">
      <c r="A51" t="s">
        <v>2007</v>
      </c>
      <c r="B51" t="s">
        <v>2008</v>
      </c>
    </row>
    <row r="52" spans="1:2" ht="12.75">
      <c r="A52" t="s">
        <v>2009</v>
      </c>
      <c r="B52" t="s">
        <v>2010</v>
      </c>
    </row>
    <row r="53" spans="1:2" ht="12.75">
      <c r="A53" t="s">
        <v>2011</v>
      </c>
      <c r="B53" t="s">
        <v>2012</v>
      </c>
    </row>
    <row r="54" spans="1:2" ht="12.75">
      <c r="A54" t="s">
        <v>2013</v>
      </c>
      <c r="B54" t="s">
        <v>2014</v>
      </c>
    </row>
    <row r="55" spans="1:2" ht="12.75">
      <c r="A55" t="s">
        <v>2015</v>
      </c>
      <c r="B55" t="s">
        <v>2016</v>
      </c>
    </row>
    <row r="56" spans="1:2" ht="12.75">
      <c r="A56" t="s">
        <v>2017</v>
      </c>
      <c r="B56" t="s">
        <v>2018</v>
      </c>
    </row>
    <row r="57" ht="12.75">
      <c r="B57" t="s">
        <v>2019</v>
      </c>
    </row>
    <row r="58" ht="12.75">
      <c r="B58" t="s">
        <v>2020</v>
      </c>
    </row>
    <row r="59" ht="12.75">
      <c r="B59" t="s">
        <v>2021</v>
      </c>
    </row>
    <row r="60" ht="12.75">
      <c r="B60" t="s">
        <v>2007</v>
      </c>
    </row>
    <row r="61" ht="12.75">
      <c r="B61" t="s">
        <v>2022</v>
      </c>
    </row>
    <row r="62" ht="12.75">
      <c r="B62" t="s">
        <v>2023</v>
      </c>
    </row>
    <row r="63" ht="12.75">
      <c r="B63" t="s">
        <v>2024</v>
      </c>
    </row>
    <row r="64" ht="12.75">
      <c r="B64" t="s">
        <v>2025</v>
      </c>
    </row>
    <row r="65" ht="12.75">
      <c r="B65" t="s">
        <v>2026</v>
      </c>
    </row>
    <row r="66" ht="12.75">
      <c r="B66" t="s">
        <v>2027</v>
      </c>
    </row>
    <row r="67" ht="12.75">
      <c r="B67" t="s">
        <v>2028</v>
      </c>
    </row>
    <row r="68" ht="12.75">
      <c r="B68" t="s">
        <v>2029</v>
      </c>
    </row>
    <row r="69" ht="12.75">
      <c r="B69" t="s">
        <v>2030</v>
      </c>
    </row>
    <row r="70" ht="12.75">
      <c r="B70" t="s">
        <v>2031</v>
      </c>
    </row>
    <row r="71" ht="12.75">
      <c r="B71" t="s">
        <v>2032</v>
      </c>
    </row>
    <row r="72" ht="12.75">
      <c r="B72" t="s">
        <v>2033</v>
      </c>
    </row>
    <row r="73" ht="12.75">
      <c r="B73" t="s">
        <v>2034</v>
      </c>
    </row>
    <row r="74" ht="12.75">
      <c r="B74" t="s">
        <v>2035</v>
      </c>
    </row>
    <row r="75" ht="12.75">
      <c r="B75" t="s">
        <v>2036</v>
      </c>
    </row>
    <row r="76" ht="12.75">
      <c r="B76" t="s">
        <v>2037</v>
      </c>
    </row>
    <row r="77" ht="12.75">
      <c r="B77" t="s">
        <v>2038</v>
      </c>
    </row>
    <row r="78" ht="12.75">
      <c r="B78" t="s">
        <v>2039</v>
      </c>
    </row>
    <row r="79" ht="12.75">
      <c r="B79" t="s">
        <v>2040</v>
      </c>
    </row>
    <row r="80" ht="12.75">
      <c r="B80" t="s">
        <v>2041</v>
      </c>
    </row>
    <row r="81" ht="12.75">
      <c r="B81" t="s">
        <v>2042</v>
      </c>
    </row>
    <row r="132" ht="12.75">
      <c r="B132" t="s">
        <v>2043</v>
      </c>
    </row>
  </sheetData>
  <sheetProtection selectLockedCells="1" selectUnlockedCells="1"/>
  <mergeCells count="1">
    <mergeCell ref="A1:F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dimension ref="A1:M37"/>
  <sheetViews>
    <sheetView zoomScale="123" zoomScaleNormal="123" workbookViewId="0" topLeftCell="A1">
      <selection activeCell="H21" sqref="H21"/>
    </sheetView>
  </sheetViews>
  <sheetFormatPr defaultColWidth="9.140625" defaultRowHeight="12.75"/>
  <cols>
    <col min="1" max="1" width="20.7109375" style="185" customWidth="1"/>
    <col min="2" max="3" width="11.28125" style="185" customWidth="1"/>
    <col min="4" max="4" width="11.8515625" style="185" customWidth="1"/>
    <col min="5" max="7" width="11.28125" style="185" customWidth="1"/>
    <col min="8" max="8" width="24.57421875" style="185" customWidth="1"/>
    <col min="9" max="9" width="18.00390625" style="185" customWidth="1"/>
    <col min="10" max="16384" width="9.140625" style="185" customWidth="1"/>
  </cols>
  <sheetData>
    <row r="1" spans="1:8" ht="12.75">
      <c r="A1" s="186" t="s">
        <v>2044</v>
      </c>
      <c r="B1" s="186"/>
      <c r="C1" s="186"/>
      <c r="D1" s="186"/>
      <c r="E1" s="186"/>
      <c r="F1" s="186"/>
      <c r="G1" s="186"/>
      <c r="H1" s="186"/>
    </row>
    <row r="2" spans="1:13" ht="12.75">
      <c r="A2" s="186" t="s">
        <v>2045</v>
      </c>
      <c r="B2" s="186"/>
      <c r="C2" s="186"/>
      <c r="D2" s="186"/>
      <c r="E2" s="186"/>
      <c r="F2" s="186"/>
      <c r="G2" s="186"/>
      <c r="H2" s="186"/>
      <c r="I2" s="187"/>
      <c r="J2" s="187"/>
      <c r="K2" s="187"/>
      <c r="L2" s="187"/>
      <c r="M2" s="187"/>
    </row>
    <row r="3" spans="1:13" ht="12.75">
      <c r="A3" s="186" t="s">
        <v>2046</v>
      </c>
      <c r="B3" s="186"/>
      <c r="C3" s="186"/>
      <c r="D3" s="186"/>
      <c r="E3" s="186"/>
      <c r="F3" s="186"/>
      <c r="G3" s="186"/>
      <c r="H3" s="186"/>
      <c r="I3" s="188"/>
      <c r="J3" s="188"/>
      <c r="K3" s="188"/>
      <c r="L3" s="188"/>
      <c r="M3" s="188"/>
    </row>
    <row r="4" spans="1:13" ht="12.75">
      <c r="A4" s="189"/>
      <c r="B4" s="189"/>
      <c r="C4" s="189"/>
      <c r="D4" s="189"/>
      <c r="E4" s="189"/>
      <c r="F4" s="189"/>
      <c r="G4" s="189"/>
      <c r="H4" s="190" t="s">
        <v>2047</v>
      </c>
      <c r="I4" s="188"/>
      <c r="J4" s="188"/>
      <c r="K4" s="188"/>
      <c r="L4" s="188"/>
      <c r="M4" s="188"/>
    </row>
    <row r="5" spans="1:8" ht="12.75">
      <c r="A5" s="76" t="s">
        <v>2048</v>
      </c>
      <c r="B5" s="76" t="s">
        <v>2049</v>
      </c>
      <c r="C5" s="76"/>
      <c r="D5" s="76" t="s">
        <v>2050</v>
      </c>
      <c r="H5" s="76" t="s">
        <v>2051</v>
      </c>
    </row>
    <row r="6" spans="1:8" ht="12.75">
      <c r="A6" s="185" t="s">
        <v>2052</v>
      </c>
      <c r="B6" s="185" t="s">
        <v>2053</v>
      </c>
      <c r="D6" s="185" t="s">
        <v>2054</v>
      </c>
      <c r="H6" s="76">
        <f>'Read First'!D15</f>
        <v>0</v>
      </c>
    </row>
    <row r="7" spans="1:4" ht="12.75">
      <c r="A7" s="185" t="s">
        <v>2055</v>
      </c>
      <c r="B7" s="185" t="s">
        <v>2056</v>
      </c>
      <c r="D7" s="185" t="s">
        <v>2057</v>
      </c>
    </row>
    <row r="8" spans="1:8" ht="12.75">
      <c r="A8" s="185" t="s">
        <v>2058</v>
      </c>
      <c r="B8" s="185" t="s">
        <v>2059</v>
      </c>
      <c r="D8" s="185" t="s">
        <v>2060</v>
      </c>
      <c r="H8" s="76" t="s">
        <v>2061</v>
      </c>
    </row>
    <row r="9" spans="1:8" ht="12.75">
      <c r="A9" s="185" t="s">
        <v>2062</v>
      </c>
      <c r="B9" s="185" t="s">
        <v>2063</v>
      </c>
      <c r="D9" s="185" t="s">
        <v>2064</v>
      </c>
      <c r="H9" s="191">
        <f>H6/2.20462262185</f>
        <v>0</v>
      </c>
    </row>
    <row r="10" spans="1:4" ht="12.75">
      <c r="A10" s="185" t="s">
        <v>2065</v>
      </c>
      <c r="B10" s="185" t="s">
        <v>2066</v>
      </c>
      <c r="D10" s="185" t="s">
        <v>2067</v>
      </c>
    </row>
    <row r="11" spans="1:4" ht="12.75">
      <c r="A11" s="185" t="s">
        <v>2068</v>
      </c>
      <c r="B11" s="185" t="s">
        <v>2069</v>
      </c>
      <c r="D11" s="185" t="s">
        <v>2032</v>
      </c>
    </row>
    <row r="12" spans="1:4" ht="12.75">
      <c r="A12" s="185" t="s">
        <v>2070</v>
      </c>
      <c r="B12" s="185" t="s">
        <v>2071</v>
      </c>
      <c r="D12" s="185" t="s">
        <v>2072</v>
      </c>
    </row>
    <row r="13" spans="1:4" ht="12.75">
      <c r="A13" s="185" t="s">
        <v>2073</v>
      </c>
      <c r="B13" s="185" t="s">
        <v>2074</v>
      </c>
      <c r="D13" s="185" t="s">
        <v>2075</v>
      </c>
    </row>
    <row r="15" spans="1:8" ht="12.75">
      <c r="A15" s="192" t="s">
        <v>2076</v>
      </c>
      <c r="H15" s="193" t="s">
        <v>2077</v>
      </c>
    </row>
    <row r="16" spans="1:8" ht="12.75">
      <c r="A16" s="194"/>
      <c r="B16" s="195" t="s">
        <v>2078</v>
      </c>
      <c r="C16" s="195" t="s">
        <v>2079</v>
      </c>
      <c r="D16" s="195" t="s">
        <v>2080</v>
      </c>
      <c r="E16" s="195" t="s">
        <v>2081</v>
      </c>
      <c r="F16" s="196" t="s">
        <v>2082</v>
      </c>
      <c r="H16" s="193" t="s">
        <v>2083</v>
      </c>
    </row>
    <row r="17" spans="1:6" ht="12.75">
      <c r="A17" s="197" t="s">
        <v>2084</v>
      </c>
      <c r="B17" s="198">
        <v>0.5</v>
      </c>
      <c r="C17" s="198">
        <v>0.5</v>
      </c>
      <c r="D17" s="198">
        <v>1</v>
      </c>
      <c r="E17" s="198">
        <v>1.5</v>
      </c>
      <c r="F17" s="199">
        <v>2</v>
      </c>
    </row>
    <row r="18" spans="1:6" ht="12.75">
      <c r="A18" s="197" t="s">
        <v>2085</v>
      </c>
      <c r="B18" s="198">
        <v>0.5</v>
      </c>
      <c r="C18" s="198">
        <v>0.5</v>
      </c>
      <c r="D18" s="198">
        <v>1.5</v>
      </c>
      <c r="E18" s="198">
        <v>2</v>
      </c>
      <c r="F18" s="199">
        <v>2.5</v>
      </c>
    </row>
    <row r="19" spans="1:8" ht="12.75">
      <c r="A19" s="197" t="s">
        <v>2086</v>
      </c>
      <c r="B19" s="198">
        <v>0.5</v>
      </c>
      <c r="C19" s="198">
        <v>1</v>
      </c>
      <c r="D19" s="198">
        <v>1.5</v>
      </c>
      <c r="E19" s="198">
        <v>2.5</v>
      </c>
      <c r="F19" s="199">
        <v>3</v>
      </c>
      <c r="H19" s="185" t="s">
        <v>2087</v>
      </c>
    </row>
    <row r="20" spans="1:8" ht="12.75">
      <c r="A20" s="197" t="s">
        <v>2088</v>
      </c>
      <c r="B20" s="198">
        <v>0.5</v>
      </c>
      <c r="C20" s="198">
        <v>1</v>
      </c>
      <c r="D20" s="198">
        <v>2</v>
      </c>
      <c r="E20" s="198">
        <v>3</v>
      </c>
      <c r="F20" s="199">
        <v>4</v>
      </c>
      <c r="H20" s="185" t="s">
        <v>2089</v>
      </c>
    </row>
    <row r="21" spans="1:6" ht="12.75">
      <c r="A21" s="200" t="s">
        <v>2090</v>
      </c>
      <c r="B21" s="201">
        <v>1</v>
      </c>
      <c r="C21" s="201">
        <v>1</v>
      </c>
      <c r="D21" s="201">
        <v>2.5</v>
      </c>
      <c r="E21" s="201">
        <v>3.5</v>
      </c>
      <c r="F21" s="202">
        <v>4.5</v>
      </c>
    </row>
    <row r="23" ht="12.75">
      <c r="A23" s="192" t="s">
        <v>2091</v>
      </c>
    </row>
    <row r="24" spans="1:6" ht="12.75">
      <c r="A24" s="194"/>
      <c r="B24" s="195" t="s">
        <v>2078</v>
      </c>
      <c r="C24" s="195" t="s">
        <v>2079</v>
      </c>
      <c r="D24" s="195" t="s">
        <v>2080</v>
      </c>
      <c r="E24" s="195" t="s">
        <v>2081</v>
      </c>
      <c r="F24" s="196" t="s">
        <v>2082</v>
      </c>
    </row>
    <row r="25" spans="1:6" ht="12.75">
      <c r="A25" s="197" t="s">
        <v>2084</v>
      </c>
      <c r="B25" s="198">
        <v>0.5</v>
      </c>
      <c r="C25" s="198">
        <v>0.5</v>
      </c>
      <c r="D25" s="198">
        <v>1.5</v>
      </c>
      <c r="E25" s="198">
        <v>2</v>
      </c>
      <c r="F25" s="199">
        <v>3</v>
      </c>
    </row>
    <row r="26" spans="1:6" ht="12.75">
      <c r="A26" s="197" t="s">
        <v>2085</v>
      </c>
      <c r="B26" s="198">
        <v>0.5</v>
      </c>
      <c r="C26" s="198">
        <v>1</v>
      </c>
      <c r="D26" s="198">
        <v>2</v>
      </c>
      <c r="E26" s="198">
        <v>3</v>
      </c>
      <c r="F26" s="199">
        <v>4</v>
      </c>
    </row>
    <row r="27" spans="1:6" ht="12.75">
      <c r="A27" s="197" t="s">
        <v>2086</v>
      </c>
      <c r="B27" s="198">
        <v>1</v>
      </c>
      <c r="C27" s="198">
        <v>1.5</v>
      </c>
      <c r="D27" s="198">
        <v>2.5</v>
      </c>
      <c r="E27" s="198">
        <v>4</v>
      </c>
      <c r="F27" s="199">
        <v>5.5</v>
      </c>
    </row>
    <row r="28" spans="1:6" ht="12.75">
      <c r="A28" s="197" t="s">
        <v>2088</v>
      </c>
      <c r="B28" s="198">
        <v>1</v>
      </c>
      <c r="C28" s="198">
        <v>1.5</v>
      </c>
      <c r="D28" s="198">
        <v>3</v>
      </c>
      <c r="E28" s="198">
        <v>5</v>
      </c>
      <c r="F28" s="199">
        <v>6.5</v>
      </c>
    </row>
    <row r="29" spans="1:6" ht="12.75">
      <c r="A29" s="200" t="s">
        <v>2090</v>
      </c>
      <c r="B29" s="201">
        <v>1.5</v>
      </c>
      <c r="C29" s="201">
        <v>2</v>
      </c>
      <c r="D29" s="201">
        <v>4</v>
      </c>
      <c r="E29" s="201">
        <v>6</v>
      </c>
      <c r="F29" s="202">
        <v>7.5</v>
      </c>
    </row>
    <row r="31" ht="12.75">
      <c r="A31" s="192" t="s">
        <v>2092</v>
      </c>
    </row>
    <row r="32" spans="1:6" ht="12.75">
      <c r="A32" s="194"/>
      <c r="B32" s="195" t="s">
        <v>2078</v>
      </c>
      <c r="C32" s="195" t="s">
        <v>2079</v>
      </c>
      <c r="D32" s="195" t="s">
        <v>2080</v>
      </c>
      <c r="E32" s="195" t="s">
        <v>2081</v>
      </c>
      <c r="F32" s="196" t="s">
        <v>2082</v>
      </c>
    </row>
    <row r="33" spans="1:6" ht="12.75">
      <c r="A33" s="197" t="s">
        <v>2084</v>
      </c>
      <c r="B33" s="198">
        <v>1</v>
      </c>
      <c r="C33" s="198">
        <v>1.5</v>
      </c>
      <c r="D33" s="198">
        <v>2.5</v>
      </c>
      <c r="E33" s="198">
        <v>3.5</v>
      </c>
      <c r="F33" s="199">
        <v>5</v>
      </c>
    </row>
    <row r="34" spans="1:6" ht="12.75">
      <c r="A34" s="197" t="s">
        <v>2085</v>
      </c>
      <c r="B34" s="198">
        <v>1</v>
      </c>
      <c r="C34" s="198">
        <v>2</v>
      </c>
      <c r="D34" s="198">
        <v>3.5</v>
      </c>
      <c r="E34" s="198">
        <v>5</v>
      </c>
      <c r="F34" s="199">
        <v>7</v>
      </c>
    </row>
    <row r="35" spans="1:6" ht="12.75">
      <c r="A35" s="197" t="s">
        <v>2086</v>
      </c>
      <c r="B35" s="198">
        <v>1.5</v>
      </c>
      <c r="C35" s="198">
        <v>2</v>
      </c>
      <c r="D35" s="198">
        <v>4.5</v>
      </c>
      <c r="E35" s="198">
        <v>7</v>
      </c>
      <c r="F35" s="199">
        <v>9</v>
      </c>
    </row>
    <row r="36" spans="1:6" ht="12.75">
      <c r="A36" s="197" t="s">
        <v>2088</v>
      </c>
      <c r="B36" s="198">
        <v>2</v>
      </c>
      <c r="C36" s="198">
        <v>2.5</v>
      </c>
      <c r="D36" s="198">
        <v>5.5</v>
      </c>
      <c r="E36" s="198">
        <v>8</v>
      </c>
      <c r="F36" s="199">
        <v>10.5</v>
      </c>
    </row>
    <row r="37" spans="1:6" ht="12.75">
      <c r="A37" s="200" t="s">
        <v>2090</v>
      </c>
      <c r="B37" s="201">
        <v>2</v>
      </c>
      <c r="C37" s="201">
        <v>3.5</v>
      </c>
      <c r="D37" s="201">
        <v>6.5</v>
      </c>
      <c r="E37" s="201">
        <v>9.5</v>
      </c>
      <c r="F37" s="202">
        <v>13</v>
      </c>
    </row>
  </sheetData>
  <sheetProtection selectLockedCells="1" selectUnlockedCells="1"/>
  <mergeCells count="3">
    <mergeCell ref="A1:H1"/>
    <mergeCell ref="A2:H2"/>
    <mergeCell ref="A3:H3"/>
  </mergeCells>
  <conditionalFormatting sqref="A37:F37">
    <cfRule type="expression" priority="1" dxfId="3" stopIfTrue="1">
      <formula>AND('Exercise Pts Calc'!$H$9&gt;=129.5,'Exercise Pts Calc'!$H$9&lt;=2000)</formula>
    </cfRule>
  </conditionalFormatting>
  <conditionalFormatting sqref="A36:F36">
    <cfRule type="expression" priority="2" dxfId="3" stopIfTrue="1">
      <formula>AND('Exercise Pts Calc'!$H$9&gt;=109.5,'Exercise Pts Calc'!$H$9&lt;=129.49)</formula>
    </cfRule>
  </conditionalFormatting>
  <conditionalFormatting sqref="A35:F35">
    <cfRule type="expression" priority="3" dxfId="3" stopIfTrue="1">
      <formula>AND('Exercise Pts Calc'!$H$9&gt;=89.5,'Exercise Pts Calc'!$H$9&lt;=109.49)</formula>
    </cfRule>
  </conditionalFormatting>
  <conditionalFormatting sqref="A34:F34">
    <cfRule type="expression" priority="4" dxfId="3" stopIfTrue="1">
      <formula>AND('Exercise Pts Calc'!$H$9&gt;=69.5,'Exercise Pts Calc'!$H$9&lt;=89.49)</formula>
    </cfRule>
  </conditionalFormatting>
  <conditionalFormatting sqref="A33:F33">
    <cfRule type="expression" priority="5" dxfId="3" stopIfTrue="1">
      <formula>AND('Exercise Pts Calc'!$H$9&gt;49,'Exercise Pts Calc'!$H$9&lt;=69.49)</formula>
    </cfRule>
  </conditionalFormatting>
  <conditionalFormatting sqref="A29:F29">
    <cfRule type="expression" priority="6" dxfId="3" stopIfTrue="1">
      <formula>AND('Exercise Pts Calc'!$H$9&gt;=129.5,'Exercise Pts Calc'!$H$9&lt;=2000)</formula>
    </cfRule>
  </conditionalFormatting>
  <conditionalFormatting sqref="A28:F28">
    <cfRule type="expression" priority="7" dxfId="3" stopIfTrue="1">
      <formula>AND('Exercise Pts Calc'!$H$9&gt;=109.5,'Exercise Pts Calc'!$H$9&lt;=129.49)</formula>
    </cfRule>
  </conditionalFormatting>
  <conditionalFormatting sqref="A27:F27">
    <cfRule type="expression" priority="8" dxfId="3" stopIfTrue="1">
      <formula>AND('Exercise Pts Calc'!$H$9&gt;=89.5,'Exercise Pts Calc'!$H$9&lt;=109.49)</formula>
    </cfRule>
  </conditionalFormatting>
  <conditionalFormatting sqref="A26:F26">
    <cfRule type="expression" priority="9" dxfId="3" stopIfTrue="1">
      <formula>AND('Exercise Pts Calc'!$H$9&gt;=69.5,'Exercise Pts Calc'!$H$9&lt;=89.49)</formula>
    </cfRule>
  </conditionalFormatting>
  <conditionalFormatting sqref="A25:F25">
    <cfRule type="expression" priority="10" dxfId="3" stopIfTrue="1">
      <formula>AND('Exercise Pts Calc'!$H$9&gt;49,'Exercise Pts Calc'!$H$9&lt;=69.49)</formula>
    </cfRule>
  </conditionalFormatting>
  <conditionalFormatting sqref="A21:F21">
    <cfRule type="expression" priority="11" dxfId="3" stopIfTrue="1">
      <formula>AND('Exercise Pts Calc'!$H$9&gt;=129.5,'Exercise Pts Calc'!$H$9&lt;=2000)</formula>
    </cfRule>
  </conditionalFormatting>
  <conditionalFormatting sqref="A20:F20">
    <cfRule type="expression" priority="12" dxfId="3" stopIfTrue="1">
      <formula>AND('Exercise Pts Calc'!$H$9&gt;=109.5,'Exercise Pts Calc'!$H$9&lt;=129.49)</formula>
    </cfRule>
  </conditionalFormatting>
  <conditionalFormatting sqref="A19:F19">
    <cfRule type="expression" priority="13" dxfId="3" stopIfTrue="1">
      <formula>AND('Exercise Pts Calc'!$H$9&gt;=89.5,'Exercise Pts Calc'!$H$9&lt;=109.49)</formula>
    </cfRule>
  </conditionalFormatting>
  <conditionalFormatting sqref="A18:F18">
    <cfRule type="expression" priority="14" dxfId="3" stopIfTrue="1">
      <formula>AND('Exercise Pts Calc'!$H$9&gt;=69.5,'Exercise Pts Calc'!$H$9&lt;=89.49)</formula>
    </cfRule>
  </conditionalFormatting>
  <conditionalFormatting sqref="A17:F17">
    <cfRule type="expression" priority="15" dxfId="3" stopIfTrue="1">
      <formula>AND('Exercise Pts Calc'!$H$9&gt;49,'Exercise Pts Calc'!$H$9&lt;=69.49)</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A1"/>
  <sheetViews>
    <sheetView zoomScale="123" zoomScaleNormal="123" workbookViewId="0" topLeftCell="A1">
      <selection activeCell="A9" sqref="A9"/>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E82"/>
  <sheetViews>
    <sheetView zoomScale="123" zoomScaleNormal="123" workbookViewId="0" topLeftCell="A1">
      <pane xSplit="5" ySplit="1" topLeftCell="F2" activePane="bottomRight" state="frozen"/>
      <selection pane="topLeft" activeCell="A1" sqref="A1"/>
      <selection pane="topRight" activeCell="F1" sqref="F1"/>
      <selection pane="bottomLeft" activeCell="A2" sqref="A2"/>
      <selection pane="bottomRight" activeCell="C7" sqref="C7"/>
    </sheetView>
  </sheetViews>
  <sheetFormatPr defaultColWidth="9.140625" defaultRowHeight="12.75"/>
  <cols>
    <col min="1" max="1" width="3.7109375" style="33" customWidth="1"/>
    <col min="2" max="2" width="20.7109375" style="34" customWidth="1"/>
    <col min="3" max="3" width="49.140625" style="34" customWidth="1"/>
    <col min="4" max="4" width="9.140625" style="34" customWidth="1"/>
    <col min="5" max="5" width="4.28125" style="34" customWidth="1"/>
    <col min="6" max="6" width="3.28125" style="34" customWidth="1"/>
    <col min="7" max="236" width="9.140625" style="34" customWidth="1"/>
  </cols>
  <sheetData>
    <row r="1" spans="1:5" ht="12.75">
      <c r="A1" s="35"/>
      <c r="B1" s="35"/>
      <c r="C1" s="35"/>
      <c r="D1" s="35"/>
      <c r="E1" s="35"/>
    </row>
    <row r="2" spans="1:5" ht="12.75">
      <c r="A2" s="35"/>
      <c r="B2" s="36" t="s">
        <v>35</v>
      </c>
      <c r="C2" s="36"/>
      <c r="D2" s="37">
        <f>'Read First'!D12</f>
        <v>29</v>
      </c>
      <c r="E2" s="35"/>
    </row>
    <row r="3" spans="1:5" ht="12.75">
      <c r="A3" s="35"/>
      <c r="B3" s="36" t="s">
        <v>36</v>
      </c>
      <c r="C3" s="36"/>
      <c r="D3" s="38">
        <f>SUM(D15,D26,D37,D48,D59,D70,D81,35)</f>
        <v>238</v>
      </c>
      <c r="E3" s="35"/>
    </row>
    <row r="4" spans="1:5" ht="12.75">
      <c r="A4" s="35"/>
      <c r="B4" s="36" t="s">
        <v>37</v>
      </c>
      <c r="C4" s="36"/>
      <c r="D4" s="39">
        <f>(D2*7)+49</f>
        <v>252</v>
      </c>
      <c r="E4" s="35"/>
    </row>
    <row r="5" spans="1:5" ht="12.75">
      <c r="A5" s="35"/>
      <c r="B5" s="35"/>
      <c r="C5" s="35"/>
      <c r="D5" s="35"/>
      <c r="E5" s="35"/>
    </row>
    <row r="6" spans="1:5" ht="12.75">
      <c r="A6" s="35"/>
      <c r="B6" s="40" t="s">
        <v>38</v>
      </c>
      <c r="C6" s="40"/>
      <c r="D6" s="34" t="s">
        <v>11</v>
      </c>
      <c r="E6" s="35"/>
    </row>
    <row r="7" spans="1:5" ht="12.75">
      <c r="A7" s="35"/>
      <c r="B7" s="34" t="s">
        <v>39</v>
      </c>
      <c r="C7" s="41"/>
      <c r="D7" s="41"/>
      <c r="E7" s="35"/>
    </row>
    <row r="8" spans="1:5" ht="12.75">
      <c r="A8" s="35"/>
      <c r="B8" s="34" t="s">
        <v>40</v>
      </c>
      <c r="C8" s="41"/>
      <c r="D8" s="41"/>
      <c r="E8" s="35"/>
    </row>
    <row r="9" spans="1:5" ht="12.75">
      <c r="A9" s="35"/>
      <c r="B9" s="34" t="s">
        <v>41</v>
      </c>
      <c r="C9" s="41"/>
      <c r="D9" s="41"/>
      <c r="E9" s="35"/>
    </row>
    <row r="10" spans="1:5" ht="12.75">
      <c r="A10" s="35"/>
      <c r="B10" s="34" t="s">
        <v>42</v>
      </c>
      <c r="C10" s="41"/>
      <c r="D10" s="41"/>
      <c r="E10" s="35"/>
    </row>
    <row r="11" spans="1:5" ht="12.75">
      <c r="A11" s="35"/>
      <c r="B11" s="34" t="s">
        <v>43</v>
      </c>
      <c r="C11" s="41"/>
      <c r="D11" s="41"/>
      <c r="E11" s="35"/>
    </row>
    <row r="12" spans="1:5" ht="12.75">
      <c r="A12" s="35"/>
      <c r="B12" s="34" t="s">
        <v>44</v>
      </c>
      <c r="C12" s="41"/>
      <c r="D12" s="41"/>
      <c r="E12" s="35"/>
    </row>
    <row r="13" spans="1:5" ht="12.75">
      <c r="A13" s="35"/>
      <c r="B13" s="34" t="s">
        <v>45</v>
      </c>
      <c r="C13" s="41"/>
      <c r="D13" s="41"/>
      <c r="E13" s="35"/>
    </row>
    <row r="14" spans="1:5" ht="12.75">
      <c r="A14" s="35"/>
      <c r="B14" s="42" t="s">
        <v>46</v>
      </c>
      <c r="C14" s="42"/>
      <c r="D14" s="43">
        <f>SUM(D7:D12)-D13</f>
        <v>0</v>
      </c>
      <c r="E14" s="35"/>
    </row>
    <row r="15" spans="1:5" ht="12.75">
      <c r="A15" s="35"/>
      <c r="B15" s="44" t="s">
        <v>47</v>
      </c>
      <c r="C15" s="44"/>
      <c r="D15" s="45">
        <f>D2-D14</f>
        <v>29</v>
      </c>
      <c r="E15" s="35"/>
    </row>
    <row r="16" spans="1:5" ht="12.75">
      <c r="A16" s="35"/>
      <c r="B16" s="35"/>
      <c r="C16" s="35"/>
      <c r="D16" s="35"/>
      <c r="E16" s="35"/>
    </row>
    <row r="17" spans="1:5" ht="12.75">
      <c r="A17" s="35"/>
      <c r="B17" s="40" t="s">
        <v>48</v>
      </c>
      <c r="C17" s="40"/>
      <c r="D17" s="34" t="s">
        <v>11</v>
      </c>
      <c r="E17" s="35"/>
    </row>
    <row r="18" spans="1:5" ht="12.75">
      <c r="A18" s="35"/>
      <c r="B18" s="34" t="s">
        <v>39</v>
      </c>
      <c r="C18" s="41"/>
      <c r="D18" s="41"/>
      <c r="E18" s="35"/>
    </row>
    <row r="19" spans="1:5" ht="12.75">
      <c r="A19" s="35"/>
      <c r="B19" s="34" t="s">
        <v>40</v>
      </c>
      <c r="C19" s="41"/>
      <c r="D19" s="41"/>
      <c r="E19" s="35"/>
    </row>
    <row r="20" spans="1:5" ht="12.75">
      <c r="A20" s="35"/>
      <c r="B20" s="34" t="s">
        <v>41</v>
      </c>
      <c r="C20" s="41"/>
      <c r="D20" s="41"/>
      <c r="E20" s="35"/>
    </row>
    <row r="21" spans="1:5" ht="12.75">
      <c r="A21" s="35"/>
      <c r="B21" s="34" t="s">
        <v>42</v>
      </c>
      <c r="C21" s="41"/>
      <c r="D21" s="41"/>
      <c r="E21" s="35"/>
    </row>
    <row r="22" spans="1:5" ht="12.75">
      <c r="A22" s="35"/>
      <c r="B22" s="34" t="s">
        <v>43</v>
      </c>
      <c r="C22" s="41"/>
      <c r="D22" s="41"/>
      <c r="E22" s="35"/>
    </row>
    <row r="23" spans="1:5" ht="12.75">
      <c r="A23" s="35"/>
      <c r="B23" s="34" t="s">
        <v>44</v>
      </c>
      <c r="C23" s="41"/>
      <c r="D23" s="41"/>
      <c r="E23" s="35"/>
    </row>
    <row r="24" spans="1:5" ht="12.75">
      <c r="A24" s="35"/>
      <c r="B24" s="34" t="s">
        <v>45</v>
      </c>
      <c r="C24" s="41"/>
      <c r="D24" s="41"/>
      <c r="E24" s="35"/>
    </row>
    <row r="25" spans="1:5" ht="12.75">
      <c r="A25" s="35"/>
      <c r="B25" s="42" t="s">
        <v>46</v>
      </c>
      <c r="C25" s="42"/>
      <c r="D25" s="43">
        <f>SUM(D18:D23)-D24</f>
        <v>0</v>
      </c>
      <c r="E25" s="35"/>
    </row>
    <row r="26" spans="1:5" ht="12.75">
      <c r="A26" s="35"/>
      <c r="B26" s="44" t="s">
        <v>47</v>
      </c>
      <c r="C26" s="44"/>
      <c r="D26" s="44">
        <f>D2-D25</f>
        <v>29</v>
      </c>
      <c r="E26" s="35"/>
    </row>
    <row r="27" spans="1:5" ht="12.75">
      <c r="A27" s="35"/>
      <c r="B27" s="35"/>
      <c r="C27" s="35"/>
      <c r="D27" s="35"/>
      <c r="E27" s="35"/>
    </row>
    <row r="28" spans="1:5" ht="12.75">
      <c r="A28" s="35"/>
      <c r="B28" s="40" t="s">
        <v>49</v>
      </c>
      <c r="C28" s="40"/>
      <c r="D28" s="34" t="s">
        <v>11</v>
      </c>
      <c r="E28" s="35"/>
    </row>
    <row r="29" spans="1:5" ht="12.75">
      <c r="A29" s="35"/>
      <c r="B29" s="34" t="s">
        <v>39</v>
      </c>
      <c r="C29" s="41"/>
      <c r="D29" s="41"/>
      <c r="E29" s="35"/>
    </row>
    <row r="30" spans="1:5" ht="12.75">
      <c r="A30" s="35"/>
      <c r="B30" s="34" t="s">
        <v>40</v>
      </c>
      <c r="C30" s="41"/>
      <c r="D30" s="41"/>
      <c r="E30" s="35"/>
    </row>
    <row r="31" spans="1:5" ht="12.75">
      <c r="A31" s="35"/>
      <c r="B31" s="34" t="s">
        <v>41</v>
      </c>
      <c r="C31" s="41"/>
      <c r="D31" s="41"/>
      <c r="E31" s="35"/>
    </row>
    <row r="32" spans="1:5" ht="12.75">
      <c r="A32" s="35"/>
      <c r="B32" s="34" t="s">
        <v>42</v>
      </c>
      <c r="C32" s="41"/>
      <c r="D32" s="41"/>
      <c r="E32" s="35"/>
    </row>
    <row r="33" spans="1:5" ht="12.75">
      <c r="A33" s="35"/>
      <c r="B33" s="34" t="s">
        <v>43</v>
      </c>
      <c r="C33" s="41"/>
      <c r="D33" s="41"/>
      <c r="E33" s="35"/>
    </row>
    <row r="34" spans="1:5" ht="12.75">
      <c r="A34" s="35"/>
      <c r="B34" s="34" t="s">
        <v>44</v>
      </c>
      <c r="C34" s="41"/>
      <c r="D34" s="41"/>
      <c r="E34" s="35"/>
    </row>
    <row r="35" spans="1:5" ht="12.75">
      <c r="A35" s="35"/>
      <c r="B35" s="34" t="s">
        <v>45</v>
      </c>
      <c r="C35" s="41"/>
      <c r="D35" s="41"/>
      <c r="E35" s="35"/>
    </row>
    <row r="36" spans="1:5" ht="12.75">
      <c r="A36" s="35"/>
      <c r="B36" s="42" t="s">
        <v>46</v>
      </c>
      <c r="C36" s="42"/>
      <c r="D36" s="43">
        <f>SUM(D29:D34)-D35</f>
        <v>0</v>
      </c>
      <c r="E36" s="35"/>
    </row>
    <row r="37" spans="1:5" ht="12.75">
      <c r="A37" s="35"/>
      <c r="B37" s="44" t="s">
        <v>47</v>
      </c>
      <c r="C37" s="44"/>
      <c r="D37" s="44">
        <f>D2-D36</f>
        <v>29</v>
      </c>
      <c r="E37" s="35"/>
    </row>
    <row r="38" spans="1:5" ht="12.75">
      <c r="A38" s="35"/>
      <c r="B38" s="35"/>
      <c r="C38" s="35"/>
      <c r="D38" s="35"/>
      <c r="E38" s="35"/>
    </row>
    <row r="39" spans="1:5" ht="12.75">
      <c r="A39" s="35"/>
      <c r="B39" s="40" t="s">
        <v>50</v>
      </c>
      <c r="C39" s="40"/>
      <c r="D39" s="34" t="s">
        <v>11</v>
      </c>
      <c r="E39" s="35"/>
    </row>
    <row r="40" spans="1:5" ht="12.75">
      <c r="A40" s="35"/>
      <c r="B40" s="34" t="s">
        <v>39</v>
      </c>
      <c r="C40" s="41"/>
      <c r="D40" s="41"/>
      <c r="E40" s="35"/>
    </row>
    <row r="41" spans="1:5" ht="12.75">
      <c r="A41" s="35"/>
      <c r="B41" s="34" t="s">
        <v>40</v>
      </c>
      <c r="C41" s="41"/>
      <c r="D41" s="41"/>
      <c r="E41" s="35"/>
    </row>
    <row r="42" spans="1:5" ht="12.75">
      <c r="A42" s="35"/>
      <c r="B42" s="34" t="s">
        <v>41</v>
      </c>
      <c r="C42" s="41"/>
      <c r="D42" s="41"/>
      <c r="E42" s="35"/>
    </row>
    <row r="43" spans="1:5" ht="12.75">
      <c r="A43" s="35"/>
      <c r="B43" s="34" t="s">
        <v>42</v>
      </c>
      <c r="C43" s="41"/>
      <c r="D43" s="41"/>
      <c r="E43" s="35"/>
    </row>
    <row r="44" spans="1:5" ht="12.75">
      <c r="A44" s="35"/>
      <c r="B44" s="34" t="s">
        <v>43</v>
      </c>
      <c r="C44" s="41"/>
      <c r="D44" s="41"/>
      <c r="E44" s="35"/>
    </row>
    <row r="45" spans="1:5" ht="12.75">
      <c r="A45" s="35"/>
      <c r="B45" s="34" t="s">
        <v>44</v>
      </c>
      <c r="C45" s="41"/>
      <c r="D45" s="41"/>
      <c r="E45" s="35"/>
    </row>
    <row r="46" spans="1:5" ht="12.75">
      <c r="A46" s="35"/>
      <c r="B46" s="34" t="s">
        <v>45</v>
      </c>
      <c r="C46" s="41"/>
      <c r="D46" s="41"/>
      <c r="E46" s="35"/>
    </row>
    <row r="47" spans="1:5" ht="12.75">
      <c r="A47" s="35"/>
      <c r="B47" s="42" t="s">
        <v>46</v>
      </c>
      <c r="C47" s="42"/>
      <c r="D47" s="43">
        <f>SUM(D40:D45)-D46</f>
        <v>0</v>
      </c>
      <c r="E47" s="35"/>
    </row>
    <row r="48" spans="1:5" ht="12.75">
      <c r="A48" s="35"/>
      <c r="B48" s="44" t="s">
        <v>47</v>
      </c>
      <c r="C48" s="44"/>
      <c r="D48" s="44">
        <f>D2-D47</f>
        <v>29</v>
      </c>
      <c r="E48" s="35"/>
    </row>
    <row r="49" spans="1:5" ht="12.75">
      <c r="A49" s="35"/>
      <c r="B49" s="35"/>
      <c r="C49" s="35"/>
      <c r="D49" s="35"/>
      <c r="E49" s="35"/>
    </row>
    <row r="50" spans="1:5" ht="12.75">
      <c r="A50" s="35"/>
      <c r="B50" s="40" t="s">
        <v>51</v>
      </c>
      <c r="C50" s="40"/>
      <c r="D50" s="34" t="s">
        <v>11</v>
      </c>
      <c r="E50" s="35"/>
    </row>
    <row r="51" spans="1:5" ht="12.75">
      <c r="A51" s="35"/>
      <c r="B51" s="34" t="s">
        <v>39</v>
      </c>
      <c r="C51" s="41"/>
      <c r="D51" s="41"/>
      <c r="E51" s="35"/>
    </row>
    <row r="52" spans="1:5" ht="12.75">
      <c r="A52" s="35"/>
      <c r="B52" s="34" t="s">
        <v>40</v>
      </c>
      <c r="C52" s="41"/>
      <c r="D52" s="41"/>
      <c r="E52" s="35"/>
    </row>
    <row r="53" spans="1:5" ht="12.75">
      <c r="A53" s="35"/>
      <c r="B53" s="34" t="s">
        <v>41</v>
      </c>
      <c r="C53" s="41"/>
      <c r="D53" s="41"/>
      <c r="E53" s="35"/>
    </row>
    <row r="54" spans="1:5" ht="12.75">
      <c r="A54" s="35"/>
      <c r="B54" s="34" t="s">
        <v>42</v>
      </c>
      <c r="C54" s="41"/>
      <c r="D54" s="41"/>
      <c r="E54" s="35"/>
    </row>
    <row r="55" spans="1:5" ht="12.75">
      <c r="A55" s="35"/>
      <c r="B55" s="34" t="s">
        <v>43</v>
      </c>
      <c r="C55" s="41"/>
      <c r="D55" s="41"/>
      <c r="E55" s="35"/>
    </row>
    <row r="56" spans="1:5" ht="12.75">
      <c r="A56" s="35"/>
      <c r="B56" s="34" t="s">
        <v>44</v>
      </c>
      <c r="C56" s="41"/>
      <c r="D56" s="41"/>
      <c r="E56" s="35"/>
    </row>
    <row r="57" spans="1:5" ht="12.75">
      <c r="A57" s="35"/>
      <c r="B57" s="34" t="s">
        <v>45</v>
      </c>
      <c r="C57" s="41"/>
      <c r="D57" s="41"/>
      <c r="E57" s="35"/>
    </row>
    <row r="58" spans="1:5" ht="12.75">
      <c r="A58" s="35"/>
      <c r="B58" s="42" t="s">
        <v>46</v>
      </c>
      <c r="C58" s="42"/>
      <c r="D58" s="43">
        <f>SUM(D51:D56)-D57</f>
        <v>0</v>
      </c>
      <c r="E58" s="35"/>
    </row>
    <row r="59" spans="1:5" ht="12.75">
      <c r="A59" s="35"/>
      <c r="B59" s="44" t="s">
        <v>47</v>
      </c>
      <c r="C59" s="44"/>
      <c r="D59" s="44">
        <f>D2-D58</f>
        <v>29</v>
      </c>
      <c r="E59" s="35"/>
    </row>
    <row r="60" spans="1:5" ht="12.75">
      <c r="A60" s="35"/>
      <c r="B60" s="35"/>
      <c r="C60" s="35"/>
      <c r="D60" s="35"/>
      <c r="E60" s="35"/>
    </row>
    <row r="61" spans="1:5" ht="12.75">
      <c r="A61" s="35"/>
      <c r="B61" s="40" t="s">
        <v>52</v>
      </c>
      <c r="C61" s="40"/>
      <c r="D61" s="34" t="s">
        <v>11</v>
      </c>
      <c r="E61" s="35"/>
    </row>
    <row r="62" spans="1:5" ht="12.75">
      <c r="A62" s="35"/>
      <c r="B62" s="34" t="s">
        <v>39</v>
      </c>
      <c r="C62" s="41"/>
      <c r="D62" s="41"/>
      <c r="E62" s="35"/>
    </row>
    <row r="63" spans="1:5" ht="12.75">
      <c r="A63" s="35"/>
      <c r="B63" s="34" t="s">
        <v>40</v>
      </c>
      <c r="C63" s="41"/>
      <c r="D63" s="41"/>
      <c r="E63" s="35"/>
    </row>
    <row r="64" spans="1:5" ht="12.75">
      <c r="A64" s="35"/>
      <c r="B64" s="34" t="s">
        <v>41</v>
      </c>
      <c r="C64" s="41"/>
      <c r="D64" s="41"/>
      <c r="E64" s="35"/>
    </row>
    <row r="65" spans="1:5" ht="12.75">
      <c r="A65" s="35"/>
      <c r="B65" s="34" t="s">
        <v>42</v>
      </c>
      <c r="C65" s="41"/>
      <c r="D65" s="41"/>
      <c r="E65" s="35"/>
    </row>
    <row r="66" spans="1:5" ht="12.75">
      <c r="A66" s="35"/>
      <c r="B66" s="34" t="s">
        <v>43</v>
      </c>
      <c r="C66" s="41"/>
      <c r="D66" s="41"/>
      <c r="E66" s="35"/>
    </row>
    <row r="67" spans="1:5" ht="12.75">
      <c r="A67" s="35"/>
      <c r="B67" s="34" t="s">
        <v>44</v>
      </c>
      <c r="C67" s="41"/>
      <c r="D67" s="41"/>
      <c r="E67" s="35"/>
    </row>
    <row r="68" spans="1:5" ht="12.75">
      <c r="A68" s="35"/>
      <c r="B68" s="34" t="s">
        <v>45</v>
      </c>
      <c r="C68" s="41"/>
      <c r="D68" s="41"/>
      <c r="E68" s="35"/>
    </row>
    <row r="69" spans="1:5" ht="12.75">
      <c r="A69" s="35"/>
      <c r="B69" s="42" t="s">
        <v>46</v>
      </c>
      <c r="C69" s="42"/>
      <c r="D69" s="43">
        <f>SUM(D62:D67)-D68</f>
        <v>0</v>
      </c>
      <c r="E69" s="35"/>
    </row>
    <row r="70" spans="1:5" ht="12.75">
      <c r="A70" s="35"/>
      <c r="B70" s="44" t="s">
        <v>47</v>
      </c>
      <c r="C70" s="44"/>
      <c r="D70" s="44">
        <f>D2-D69</f>
        <v>29</v>
      </c>
      <c r="E70" s="35"/>
    </row>
    <row r="71" spans="1:5" ht="12.75">
      <c r="A71" s="35"/>
      <c r="B71" s="35"/>
      <c r="C71" s="35"/>
      <c r="D71" s="35"/>
      <c r="E71" s="35"/>
    </row>
    <row r="72" spans="1:5" ht="12.75">
      <c r="A72" s="35"/>
      <c r="B72" s="40" t="s">
        <v>53</v>
      </c>
      <c r="C72" s="40"/>
      <c r="D72" s="34" t="s">
        <v>11</v>
      </c>
      <c r="E72" s="35"/>
    </row>
    <row r="73" spans="1:5" ht="12.75">
      <c r="A73" s="35"/>
      <c r="B73" s="34" t="s">
        <v>39</v>
      </c>
      <c r="C73" s="41"/>
      <c r="D73" s="41"/>
      <c r="E73" s="35"/>
    </row>
    <row r="74" spans="1:5" ht="12.75">
      <c r="A74" s="35"/>
      <c r="B74" s="34" t="s">
        <v>40</v>
      </c>
      <c r="C74" s="41"/>
      <c r="D74" s="41"/>
      <c r="E74" s="35"/>
    </row>
    <row r="75" spans="1:5" ht="12.75">
      <c r="A75" s="35"/>
      <c r="B75" s="34" t="s">
        <v>41</v>
      </c>
      <c r="C75" s="41"/>
      <c r="D75" s="41"/>
      <c r="E75" s="35"/>
    </row>
    <row r="76" spans="1:5" ht="12.75">
      <c r="A76" s="35"/>
      <c r="B76" s="34" t="s">
        <v>42</v>
      </c>
      <c r="C76" s="41"/>
      <c r="D76" s="41"/>
      <c r="E76" s="35"/>
    </row>
    <row r="77" spans="1:5" ht="12.75">
      <c r="A77" s="35"/>
      <c r="B77" s="34" t="s">
        <v>43</v>
      </c>
      <c r="C77" s="41"/>
      <c r="D77" s="41"/>
      <c r="E77" s="35"/>
    </row>
    <row r="78" spans="1:5" ht="12.75">
      <c r="A78" s="35"/>
      <c r="B78" s="34" t="s">
        <v>44</v>
      </c>
      <c r="C78" s="41"/>
      <c r="D78" s="41"/>
      <c r="E78" s="35"/>
    </row>
    <row r="79" spans="1:5" ht="12.75">
      <c r="A79" s="35"/>
      <c r="B79" s="34" t="s">
        <v>45</v>
      </c>
      <c r="C79" s="41"/>
      <c r="D79" s="41"/>
      <c r="E79" s="35"/>
    </row>
    <row r="80" spans="1:5" ht="12.75">
      <c r="A80" s="35"/>
      <c r="B80" s="42" t="s">
        <v>46</v>
      </c>
      <c r="C80" s="42"/>
      <c r="D80" s="43">
        <f>SUM(D73:D78)-D79</f>
        <v>0</v>
      </c>
      <c r="E80" s="35"/>
    </row>
    <row r="81" spans="1:5" ht="12.75">
      <c r="A81" s="35"/>
      <c r="B81" s="44" t="s">
        <v>47</v>
      </c>
      <c r="C81" s="44"/>
      <c r="D81" s="44">
        <f>D2-D80</f>
        <v>29</v>
      </c>
      <c r="E81" s="35"/>
    </row>
    <row r="82" spans="1:5" ht="12.75">
      <c r="A82" s="35"/>
      <c r="B82" s="35"/>
      <c r="C82" s="35"/>
      <c r="D82" s="35"/>
      <c r="E82" s="35"/>
    </row>
  </sheetData>
  <sheetProtection selectLockedCells="1" selectUnlockedCells="1"/>
  <mergeCells count="10">
    <mergeCell ref="B2:C2"/>
    <mergeCell ref="B3:C3"/>
    <mergeCell ref="B4:C4"/>
    <mergeCell ref="B6:C6"/>
    <mergeCell ref="B17:C17"/>
    <mergeCell ref="B28:C28"/>
    <mergeCell ref="B39:C39"/>
    <mergeCell ref="B50:C50"/>
    <mergeCell ref="B61:C61"/>
    <mergeCell ref="B72:C72"/>
  </mergeCell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C499"/>
  <sheetViews>
    <sheetView zoomScale="123" zoomScaleNormal="123" workbookViewId="0" topLeftCell="A1">
      <pane ySplit="1" topLeftCell="A2" activePane="bottomLeft" state="frozen"/>
      <selection pane="topLeft" activeCell="A1" sqref="A1"/>
      <selection pane="bottomLeft" activeCell="X12" sqref="X12"/>
    </sheetView>
  </sheetViews>
  <sheetFormatPr defaultColWidth="12.57421875" defaultRowHeight="12.75"/>
  <cols>
    <col min="1" max="1" width="7.421875" style="46" customWidth="1"/>
    <col min="2" max="2" width="51.00390625" style="46" customWidth="1"/>
    <col min="3" max="4" width="4.57421875" style="46" customWidth="1"/>
    <col min="5" max="5" width="5.00390625" style="46" customWidth="1"/>
    <col min="6" max="6" width="8.28125" style="47" customWidth="1"/>
    <col min="7" max="7" width="6.140625" style="47" customWidth="1"/>
    <col min="8" max="8" width="5.00390625" style="47" customWidth="1"/>
    <col min="9" max="9" width="8.00390625" style="48" customWidth="1"/>
    <col min="10" max="10" width="5.57421875" style="49" customWidth="1"/>
    <col min="11" max="11" width="5.421875" style="46" customWidth="1"/>
    <col min="12" max="12" width="6.140625" style="46" customWidth="1"/>
    <col min="13" max="13" width="4.421875" style="46" customWidth="1"/>
    <col min="14" max="14" width="5.00390625" style="46" customWidth="1"/>
    <col min="15" max="15" width="4.421875" style="46" customWidth="1"/>
    <col min="16" max="16" width="5.7109375" style="46" customWidth="1"/>
    <col min="17" max="17" width="6.8515625" style="46" customWidth="1"/>
    <col min="18" max="18" width="5.7109375" style="50" customWidth="1"/>
    <col min="19" max="19" width="0" style="51" hidden="1" customWidth="1"/>
    <col min="20" max="20" width="0" style="52" hidden="1" customWidth="1"/>
    <col min="21" max="23" width="0" style="51" hidden="1" customWidth="1"/>
    <col min="24" max="24" width="17.00390625" style="46" customWidth="1"/>
    <col min="25" max="25" width="6.28125" style="46" customWidth="1"/>
    <col min="26" max="26" width="8.28125" style="46" customWidth="1"/>
    <col min="27" max="27" width="14.421875" style="46" customWidth="1"/>
    <col min="28" max="28" width="5.57421875" style="46" customWidth="1"/>
    <col min="29" max="29" width="4.00390625" style="46" customWidth="1"/>
    <col min="30" max="16384" width="11.57421875" style="46" customWidth="1"/>
  </cols>
  <sheetData>
    <row r="1" spans="1:29" s="47" customFormat="1" ht="12.75">
      <c r="A1" s="53" t="s">
        <v>54</v>
      </c>
      <c r="B1" s="53" t="s">
        <v>55</v>
      </c>
      <c r="C1" s="53" t="s">
        <v>56</v>
      </c>
      <c r="D1" s="53" t="s">
        <v>57</v>
      </c>
      <c r="E1" s="53" t="s">
        <v>58</v>
      </c>
      <c r="F1" s="53" t="s">
        <v>59</v>
      </c>
      <c r="G1" s="53" t="s">
        <v>60</v>
      </c>
      <c r="H1" s="53" t="s">
        <v>61</v>
      </c>
      <c r="I1" s="54" t="s">
        <v>62</v>
      </c>
      <c r="J1" s="55" t="s">
        <v>63</v>
      </c>
      <c r="K1" s="53" t="s">
        <v>64</v>
      </c>
      <c r="L1" s="53" t="s">
        <v>65</v>
      </c>
      <c r="M1" s="53" t="s">
        <v>66</v>
      </c>
      <c r="N1" s="53" t="s">
        <v>67</v>
      </c>
      <c r="O1" s="53" t="s">
        <v>68</v>
      </c>
      <c r="P1" s="53" t="s">
        <v>69</v>
      </c>
      <c r="Q1" s="53" t="s">
        <v>70</v>
      </c>
      <c r="R1" s="56" t="s">
        <v>71</v>
      </c>
      <c r="S1" s="57" t="s">
        <v>72</v>
      </c>
      <c r="T1" s="58" t="s">
        <v>73</v>
      </c>
      <c r="U1" s="59" t="s">
        <v>74</v>
      </c>
      <c r="V1" s="59" t="s">
        <v>75</v>
      </c>
      <c r="W1" s="59" t="s">
        <v>76</v>
      </c>
      <c r="X1" s="60" t="s">
        <v>77</v>
      </c>
      <c r="Y1" s="61">
        <f>SUM(T2:T499)</f>
        <v>0</v>
      </c>
      <c r="Z1" s="62">
        <f>SUM(T2:T499)</f>
        <v>0</v>
      </c>
      <c r="AA1" s="63" t="s">
        <v>78</v>
      </c>
      <c r="AB1" s="64">
        <f>SUM(W2:W499)</f>
        <v>0</v>
      </c>
      <c r="AC1" s="65" t="s">
        <v>79</v>
      </c>
    </row>
    <row r="2" spans="1:23" ht="12.75">
      <c r="A2" s="46" t="s">
        <v>80</v>
      </c>
      <c r="B2" s="66" t="s">
        <v>81</v>
      </c>
      <c r="C2" s="66"/>
      <c r="D2" s="66">
        <v>130</v>
      </c>
      <c r="E2" s="46">
        <v>0.5</v>
      </c>
      <c r="F2" s="47" t="s">
        <v>82</v>
      </c>
      <c r="G2" s="47">
        <v>2</v>
      </c>
      <c r="H2" s="47" t="s">
        <v>83</v>
      </c>
      <c r="I2" s="48">
        <f>(L2/10.9375)+(M2/9.2105)+(N2/3.8889)-(O2/12.5)</f>
        <v>2.7200068245092948</v>
      </c>
      <c r="J2" s="67">
        <f>ROUND((L2/10.9375)+(M2/9.2105)+(N2/3.8889)-(O2/12.5),0)</f>
        <v>3</v>
      </c>
      <c r="L2" s="46">
        <v>8</v>
      </c>
      <c r="M2" s="46">
        <v>22</v>
      </c>
      <c r="N2" s="46">
        <v>0</v>
      </c>
      <c r="O2" s="46">
        <v>5</v>
      </c>
      <c r="P2" s="46">
        <v>85</v>
      </c>
      <c r="Q2" s="46">
        <v>120</v>
      </c>
      <c r="R2" s="50">
        <v>0</v>
      </c>
      <c r="S2" s="51">
        <f>V2</f>
        <v>2</v>
      </c>
      <c r="T2" s="52">
        <f>R2*S2</f>
        <v>0</v>
      </c>
      <c r="U2" s="51">
        <f>IF(ISBLANK(G2),999,MIN(G2,I2))</f>
        <v>2</v>
      </c>
      <c r="V2" s="51">
        <f>IF(U2=999,I2,U2)</f>
        <v>2</v>
      </c>
      <c r="W2" s="51">
        <f>P2*R2</f>
        <v>0</v>
      </c>
    </row>
    <row r="3" spans="1:25" ht="12.75">
      <c r="A3" s="46" t="s">
        <v>80</v>
      </c>
      <c r="B3" s="46" t="s">
        <v>84</v>
      </c>
      <c r="D3" s="46">
        <v>125</v>
      </c>
      <c r="E3" s="46">
        <v>0.5</v>
      </c>
      <c r="F3" s="47" t="s">
        <v>82</v>
      </c>
      <c r="G3" s="47">
        <v>1.5</v>
      </c>
      <c r="H3" s="47" t="s">
        <v>83</v>
      </c>
      <c r="I3" s="48">
        <f>(L3/10.9375)+(M3/9.2105)+(N3/3.8889)-(O3/12.5)</f>
        <v>1.1485748408260759</v>
      </c>
      <c r="J3" s="67">
        <f>ROUND((L3/10.9375)+(M3/9.2105)+(N3/3.8889)-(O3/12.5),0)</f>
        <v>1</v>
      </c>
      <c r="L3" s="46">
        <v>3</v>
      </c>
      <c r="M3" s="46">
        <v>11</v>
      </c>
      <c r="N3" s="46">
        <v>0</v>
      </c>
      <c r="O3" s="46">
        <v>4</v>
      </c>
      <c r="P3" s="46">
        <v>190</v>
      </c>
      <c r="Q3" s="46">
        <v>60</v>
      </c>
      <c r="R3" s="50">
        <v>0</v>
      </c>
      <c r="S3" s="51">
        <f>V3</f>
        <v>1.1485748408260759</v>
      </c>
      <c r="T3" s="52">
        <f>R3*S3</f>
        <v>0</v>
      </c>
      <c r="U3" s="51">
        <f>IF(ISBLANK(G3),999,MIN(G3,I3))</f>
        <v>1.1485748408260759</v>
      </c>
      <c r="V3" s="51">
        <f>IF(U3=999,I3,U3)</f>
        <v>1.1485748408260759</v>
      </c>
      <c r="W3" s="51">
        <f>P3*R3</f>
        <v>0</v>
      </c>
      <c r="Y3" s="68" t="s">
        <v>85</v>
      </c>
    </row>
    <row r="4" spans="1:25" ht="12.75">
      <c r="A4" s="46" t="s">
        <v>86</v>
      </c>
      <c r="B4" s="66" t="s">
        <v>87</v>
      </c>
      <c r="C4" s="66"/>
      <c r="D4" s="66">
        <v>34</v>
      </c>
      <c r="E4" s="46">
        <v>1</v>
      </c>
      <c r="F4" s="47" t="s">
        <v>88</v>
      </c>
      <c r="H4" s="47" t="s">
        <v>83</v>
      </c>
      <c r="I4" s="48">
        <f>(L4/10.9375)+(M4/9.2105)+(N4/3.8889)-(O4/12.5)</f>
        <v>1.8714328571572014</v>
      </c>
      <c r="J4" s="67">
        <f>ROUND((L4/10.9375)+(M4/9.2105)+(N4/3.8889)-(O4/12.5),0)</f>
        <v>2</v>
      </c>
      <c r="L4" s="46">
        <v>3</v>
      </c>
      <c r="M4" s="46">
        <v>15</v>
      </c>
      <c r="N4" s="46">
        <v>0.5</v>
      </c>
      <c r="O4" s="46">
        <v>2</v>
      </c>
      <c r="P4" s="46">
        <v>125</v>
      </c>
      <c r="Q4" s="46">
        <v>80</v>
      </c>
      <c r="R4" s="50">
        <v>0</v>
      </c>
      <c r="S4" s="51">
        <f>V4</f>
        <v>1.8714328571572014</v>
      </c>
      <c r="T4" s="52">
        <f>R4*S4</f>
        <v>0</v>
      </c>
      <c r="U4" s="51">
        <f>IF(ISBLANK(G4),999,MIN(G4,I4))</f>
        <v>999</v>
      </c>
      <c r="V4" s="51">
        <f>IF(U4=999,I4,U4)</f>
        <v>1.8714328571572014</v>
      </c>
      <c r="W4" s="51">
        <f>P4*R4</f>
        <v>0</v>
      </c>
      <c r="Y4" s="68" t="s">
        <v>89</v>
      </c>
    </row>
    <row r="5" spans="1:25" ht="12.75">
      <c r="A5" s="46" t="s">
        <v>86</v>
      </c>
      <c r="B5" s="66" t="s">
        <v>90</v>
      </c>
      <c r="C5" s="66"/>
      <c r="D5" s="66"/>
      <c r="E5" s="46">
        <v>1</v>
      </c>
      <c r="F5" s="47" t="s">
        <v>91</v>
      </c>
      <c r="H5" s="47" t="s">
        <v>83</v>
      </c>
      <c r="I5" s="48">
        <f>(L5/10.9375)+(M5/9.2105)+(N5/3.8889)-(O5/12.5)</f>
        <v>2.8028625551238022</v>
      </c>
      <c r="J5" s="67">
        <f>ROUND((L5/10.9375)+(M5/9.2105)+(N5/3.8889)-(O5/12.5),0)</f>
        <v>3</v>
      </c>
      <c r="L5" s="46">
        <v>5</v>
      </c>
      <c r="M5" s="46">
        <v>21</v>
      </c>
      <c r="N5" s="46">
        <v>1.5</v>
      </c>
      <c r="O5" s="46">
        <v>4</v>
      </c>
      <c r="P5" s="46">
        <v>160</v>
      </c>
      <c r="Q5" s="46">
        <v>100</v>
      </c>
      <c r="R5" s="50">
        <v>0</v>
      </c>
      <c r="S5" s="51">
        <f>V5</f>
        <v>2.8028625551238022</v>
      </c>
      <c r="T5" s="52">
        <f>R5*S5</f>
        <v>0</v>
      </c>
      <c r="U5" s="51">
        <f>IF(ISBLANK(G5),999,MIN(G5,I5))</f>
        <v>999</v>
      </c>
      <c r="V5" s="51">
        <f>IF(U5=999,I5,U5)</f>
        <v>2.8028625551238022</v>
      </c>
      <c r="W5" s="51">
        <f>P5*R5</f>
        <v>0</v>
      </c>
      <c r="Y5" s="68" t="s">
        <v>92</v>
      </c>
    </row>
    <row r="6" spans="1:25" ht="12.75">
      <c r="A6" s="46" t="s">
        <v>86</v>
      </c>
      <c r="B6" s="66" t="s">
        <v>93</v>
      </c>
      <c r="C6" s="66"/>
      <c r="D6" s="66"/>
      <c r="E6" s="46">
        <v>1</v>
      </c>
      <c r="F6" s="47" t="s">
        <v>88</v>
      </c>
      <c r="H6" s="47" t="s">
        <v>83</v>
      </c>
      <c r="I6" s="48">
        <f>(L6/10.9375)+(M6/9.2105)+(N6/3.8889)-(O6/12.5)</f>
        <v>1.8828614285857725</v>
      </c>
      <c r="J6" s="67">
        <f>ROUND((L6/10.9375)+(M6/9.2105)+(N6/3.8889)-(O6/12.5),0)</f>
        <v>2</v>
      </c>
      <c r="L6" s="46">
        <v>4</v>
      </c>
      <c r="M6" s="46">
        <v>15</v>
      </c>
      <c r="N6" s="46">
        <v>0.5</v>
      </c>
      <c r="O6" s="46">
        <v>3</v>
      </c>
      <c r="P6" s="46">
        <v>80</v>
      </c>
      <c r="Q6" s="46">
        <v>80</v>
      </c>
      <c r="R6" s="50">
        <v>0</v>
      </c>
      <c r="S6" s="51">
        <f>V6</f>
        <v>1.8828614285857725</v>
      </c>
      <c r="T6" s="52">
        <f>R6*S6</f>
        <v>0</v>
      </c>
      <c r="U6" s="51">
        <f>IF(ISBLANK(G6),999,MIN(G6,I6))</f>
        <v>999</v>
      </c>
      <c r="V6" s="51">
        <f>IF(U6=999,I6,U6)</f>
        <v>1.8828614285857725</v>
      </c>
      <c r="W6" s="51">
        <f>P6*R6</f>
        <v>0</v>
      </c>
      <c r="Y6" s="69" t="s">
        <v>94</v>
      </c>
    </row>
    <row r="7" spans="1:25" ht="12.75">
      <c r="A7" s="46" t="s">
        <v>86</v>
      </c>
      <c r="B7" s="66" t="s">
        <v>95</v>
      </c>
      <c r="C7" s="66"/>
      <c r="D7" s="66"/>
      <c r="E7" s="46">
        <v>1</v>
      </c>
      <c r="F7" s="47" t="s">
        <v>96</v>
      </c>
      <c r="H7" s="47" t="s">
        <v>97</v>
      </c>
      <c r="I7" s="48">
        <f>(L7/10.9375)+(M7/9.2105)+(N7/3.8889)-(O7/12.5)</f>
        <v>3.0114352816560235</v>
      </c>
      <c r="J7" s="67">
        <f>ROUND((L7/10.9375)+(M7/9.2105)+(N7/3.8889)-(O7/12.5),0)</f>
        <v>3</v>
      </c>
      <c r="L7" s="46">
        <v>6</v>
      </c>
      <c r="M7" s="46">
        <v>24</v>
      </c>
      <c r="N7" s="46">
        <v>1</v>
      </c>
      <c r="O7" s="46">
        <v>5</v>
      </c>
      <c r="P7" s="46">
        <v>190</v>
      </c>
      <c r="Q7" s="46">
        <v>110</v>
      </c>
      <c r="R7" s="50">
        <v>0</v>
      </c>
      <c r="S7" s="51">
        <f>V7</f>
        <v>3.0114352816560235</v>
      </c>
      <c r="T7" s="52">
        <f>R7*S7</f>
        <v>0</v>
      </c>
      <c r="U7" s="51">
        <f>IF(ISBLANK(G7),999,MIN(G7,I7))</f>
        <v>999</v>
      </c>
      <c r="V7" s="51">
        <f>IF(U7=999,I7,U7)</f>
        <v>3.0114352816560235</v>
      </c>
      <c r="W7" s="51">
        <f>P7*R7</f>
        <v>0</v>
      </c>
      <c r="Y7" s="69"/>
    </row>
    <row r="8" spans="1:25" ht="12.75">
      <c r="A8" s="46" t="s">
        <v>86</v>
      </c>
      <c r="B8" s="46" t="s">
        <v>98</v>
      </c>
      <c r="E8" s="46">
        <v>1</v>
      </c>
      <c r="F8" s="47" t="s">
        <v>99</v>
      </c>
      <c r="H8" s="47" t="s">
        <v>97</v>
      </c>
      <c r="I8" s="48">
        <f>(L8/10.9375)+(M8/9.2105)+(N8/3.8889)-(O8/12.5)</f>
        <v>3.1171508653311024</v>
      </c>
      <c r="J8" s="67">
        <f>ROUND((L8/10.9375)+(M8/9.2105)+(N8/3.8889)-(O8/12.5),0)</f>
        <v>3</v>
      </c>
      <c r="K8" s="46">
        <v>3</v>
      </c>
      <c r="L8" s="46">
        <v>5</v>
      </c>
      <c r="M8" s="46">
        <v>27</v>
      </c>
      <c r="N8" s="46">
        <v>0.5</v>
      </c>
      <c r="O8" s="46">
        <v>5</v>
      </c>
      <c r="P8" s="46">
        <v>220</v>
      </c>
      <c r="Q8" s="46">
        <v>120</v>
      </c>
      <c r="R8" s="50">
        <v>0</v>
      </c>
      <c r="S8" s="51">
        <f>V8</f>
        <v>3.1171508653311024</v>
      </c>
      <c r="T8" s="52">
        <f>R8*S8</f>
        <v>0</v>
      </c>
      <c r="U8" s="51">
        <f>IF(ISBLANK(G8),999,MIN(G8,I8))</f>
        <v>999</v>
      </c>
      <c r="V8" s="51">
        <f>IF(U8=999,I8,U8)</f>
        <v>3.1171508653311024</v>
      </c>
      <c r="W8" s="51">
        <f>P8*R8</f>
        <v>0</v>
      </c>
      <c r="Y8" s="69" t="s">
        <v>100</v>
      </c>
    </row>
    <row r="9" spans="1:26" ht="12.75">
      <c r="A9" s="46" t="s">
        <v>86</v>
      </c>
      <c r="B9" s="46" t="s">
        <v>101</v>
      </c>
      <c r="E9" s="46">
        <v>1</v>
      </c>
      <c r="F9" s="47" t="s">
        <v>96</v>
      </c>
      <c r="I9" s="48">
        <f>(L9/10.9375)+(M9/9.2105)+(N9/3.8889)-(O9/12.5)</f>
        <v>2.6314339836952305</v>
      </c>
      <c r="J9" s="67">
        <f>ROUND((L9/10.9375)+(M9/9.2105)+(N9/3.8889)-(O9/12.5),0)</f>
        <v>3</v>
      </c>
      <c r="K9" s="46">
        <v>3</v>
      </c>
      <c r="L9" s="46">
        <v>4</v>
      </c>
      <c r="M9" s="46">
        <v>21</v>
      </c>
      <c r="N9" s="46">
        <v>1.5</v>
      </c>
      <c r="O9" s="46">
        <v>5</v>
      </c>
      <c r="P9" s="46">
        <v>220</v>
      </c>
      <c r="Q9" s="46">
        <v>100</v>
      </c>
      <c r="R9" s="50">
        <v>0</v>
      </c>
      <c r="S9" s="51">
        <f>V9</f>
        <v>2.6314339836952305</v>
      </c>
      <c r="T9" s="52">
        <f>R9*S9</f>
        <v>0</v>
      </c>
      <c r="U9" s="51">
        <f>IF(ISBLANK(G9),999,MIN(G9,I9))</f>
        <v>999</v>
      </c>
      <c r="V9" s="51">
        <f>IF(U9=999,I9,U9)</f>
        <v>2.6314339836952305</v>
      </c>
      <c r="W9" s="51">
        <f>P9*R9</f>
        <v>0</v>
      </c>
      <c r="Y9" s="68" t="s">
        <v>102</v>
      </c>
      <c r="Z9" s="68"/>
    </row>
    <row r="10" spans="1:26" ht="12.75">
      <c r="A10" s="46" t="s">
        <v>103</v>
      </c>
      <c r="B10" s="46" t="s">
        <v>104</v>
      </c>
      <c r="E10" s="46">
        <v>1</v>
      </c>
      <c r="F10" s="47" t="s">
        <v>82</v>
      </c>
      <c r="H10" s="47" t="s">
        <v>97</v>
      </c>
      <c r="I10" s="48">
        <f>(L10/10.9375)+(M10/9.2105)+(N10/3.8889)-(O10/12.5)</f>
        <v>2.8800047347158015</v>
      </c>
      <c r="J10" s="67">
        <f>ROUND((L10/10.9375)+(M10/9.2105)+(N10/3.8889)-(O10/12.5),0)</f>
        <v>3</v>
      </c>
      <c r="L10" s="46">
        <v>3</v>
      </c>
      <c r="M10" s="46">
        <v>20</v>
      </c>
      <c r="N10" s="46">
        <v>2</v>
      </c>
      <c r="O10" s="46">
        <v>1</v>
      </c>
      <c r="P10" s="46">
        <v>160</v>
      </c>
      <c r="Q10" s="46">
        <v>100</v>
      </c>
      <c r="R10" s="50">
        <v>0</v>
      </c>
      <c r="S10" s="51">
        <f>V10</f>
        <v>2.8800047347158015</v>
      </c>
      <c r="T10" s="52">
        <f>R10*S10</f>
        <v>0</v>
      </c>
      <c r="U10" s="51">
        <f>IF(ISBLANK(G10),999,MIN(G10,I10))</f>
        <v>999</v>
      </c>
      <c r="V10" s="51">
        <f>IF(U10=999,I10,U10)</f>
        <v>2.8800047347158015</v>
      </c>
      <c r="W10" s="51">
        <f>P10*R10</f>
        <v>0</v>
      </c>
      <c r="Y10" s="68"/>
      <c r="Z10" s="68" t="s">
        <v>105</v>
      </c>
    </row>
    <row r="11" spans="1:23" ht="12.75">
      <c r="A11" s="46" t="s">
        <v>103</v>
      </c>
      <c r="B11" s="46" t="s">
        <v>106</v>
      </c>
      <c r="E11" s="46">
        <v>1</v>
      </c>
      <c r="F11" s="47" t="s">
        <v>82</v>
      </c>
      <c r="H11" s="47" t="s">
        <v>83</v>
      </c>
      <c r="I11" s="48">
        <f>(L11/10.9375)+(M11/9.2105)+(N11/3.8889)-(O11/12.5)</f>
        <v>3.9028657143144025</v>
      </c>
      <c r="J11" s="67">
        <f>ROUND((L11/10.9375)+(M11/9.2105)+(N11/3.8889)-(O11/12.5),0)</f>
        <v>4</v>
      </c>
      <c r="L11" s="46">
        <v>13</v>
      </c>
      <c r="M11" s="46">
        <v>30</v>
      </c>
      <c r="N11" s="46">
        <v>1</v>
      </c>
      <c r="O11" s="46">
        <v>10</v>
      </c>
      <c r="P11" s="46">
        <v>85</v>
      </c>
      <c r="Q11" s="46">
        <v>140</v>
      </c>
      <c r="R11" s="50">
        <v>0</v>
      </c>
      <c r="S11" s="51">
        <f>V11</f>
        <v>3.9028657143144025</v>
      </c>
      <c r="T11" s="52">
        <f>R11*S11</f>
        <v>0</v>
      </c>
      <c r="U11" s="51">
        <f>IF(ISBLANK(G11),999,MIN(G11,I11))</f>
        <v>999</v>
      </c>
      <c r="V11" s="51">
        <f>IF(U11=999,I11,U11)</f>
        <v>3.9028657143144025</v>
      </c>
      <c r="W11" s="51">
        <f>P11*R11</f>
        <v>0</v>
      </c>
    </row>
    <row r="12" spans="1:23" ht="12.75">
      <c r="A12" s="46" t="s">
        <v>107</v>
      </c>
      <c r="B12" s="46" t="s">
        <v>108</v>
      </c>
      <c r="D12" s="46">
        <v>14</v>
      </c>
      <c r="E12" s="46">
        <v>1</v>
      </c>
      <c r="F12" s="47" t="s">
        <v>109</v>
      </c>
      <c r="H12" s="47" t="s">
        <v>97</v>
      </c>
      <c r="I12" s="48">
        <f>(L12/10.9375)+(M12/9.2105)+(N12/3.8889)-(O12/12.5)</f>
        <v>2.314279102059708</v>
      </c>
      <c r="J12" s="67">
        <f>ROUND((L12/10.9375)+(M12/9.2105)+(N12/3.8889)-(O12/12.5),0)</f>
        <v>2</v>
      </c>
      <c r="K12" s="46">
        <v>2</v>
      </c>
      <c r="L12" s="46">
        <v>0</v>
      </c>
      <c r="M12" s="46">
        <v>0</v>
      </c>
      <c r="N12" s="46">
        <v>9</v>
      </c>
      <c r="O12" s="46">
        <v>0</v>
      </c>
      <c r="P12" s="46">
        <v>90</v>
      </c>
      <c r="Q12" s="46">
        <v>80</v>
      </c>
      <c r="R12" s="50">
        <v>0</v>
      </c>
      <c r="S12" s="51">
        <f>V12</f>
        <v>2.314279102059708</v>
      </c>
      <c r="T12" s="52">
        <f>R12*S12</f>
        <v>0</v>
      </c>
      <c r="U12" s="51">
        <f>IF(ISBLANK(G12),999,MIN(G12,I12))</f>
        <v>999</v>
      </c>
      <c r="V12" s="51">
        <f>IF(U12=999,I12,U12)</f>
        <v>2.314279102059708</v>
      </c>
      <c r="W12" s="51">
        <f>P12*R12</f>
        <v>0</v>
      </c>
    </row>
    <row r="13" spans="1:23" ht="12.75">
      <c r="A13" s="46" t="s">
        <v>107</v>
      </c>
      <c r="B13" s="46" t="s">
        <v>110</v>
      </c>
      <c r="C13" s="46">
        <v>30</v>
      </c>
      <c r="E13" s="46">
        <v>2</v>
      </c>
      <c r="F13" s="47" t="s">
        <v>109</v>
      </c>
      <c r="I13" s="48">
        <f>(L13/10.9375)+(M13/9.2105)+(N13/3.8889)-(O13/12.5)</f>
        <v>0.6371434204118718</v>
      </c>
      <c r="J13" s="67">
        <f>ROUND((L13/10.9375)+(M13/9.2105)+(N13/3.8889)-(O13/12.5),0)</f>
        <v>1</v>
      </c>
      <c r="L13" s="46">
        <v>2</v>
      </c>
      <c r="M13" s="46">
        <v>3</v>
      </c>
      <c r="N13" s="46">
        <v>0.5</v>
      </c>
      <c r="O13" s="46">
        <v>0</v>
      </c>
      <c r="P13" s="46">
        <v>35</v>
      </c>
      <c r="Q13" s="46">
        <v>25</v>
      </c>
      <c r="R13" s="50">
        <v>0</v>
      </c>
      <c r="S13" s="51">
        <f>V13</f>
        <v>0.6371434204118718</v>
      </c>
      <c r="T13" s="52">
        <f>R13*S13</f>
        <v>0</v>
      </c>
      <c r="U13" s="51">
        <f>IF(ISBLANK(G13),999,MIN(G13,I13))</f>
        <v>999</v>
      </c>
      <c r="V13" s="51">
        <f>IF(U13=999,I13,U13)</f>
        <v>0.6371434204118718</v>
      </c>
      <c r="W13" s="51">
        <f>P13*R13</f>
        <v>0</v>
      </c>
    </row>
    <row r="14" spans="1:23" ht="12.75">
      <c r="A14" s="46" t="s">
        <v>107</v>
      </c>
      <c r="B14" s="46" t="s">
        <v>111</v>
      </c>
      <c r="C14" s="46">
        <v>30</v>
      </c>
      <c r="E14" s="46">
        <v>2</v>
      </c>
      <c r="F14" s="47" t="s">
        <v>109</v>
      </c>
      <c r="I14" s="48">
        <f>(L14/10.9375)+(M14/9.2105)+(N14/3.8889)-(O14/12.5)</f>
        <v>0.6171440979627288</v>
      </c>
      <c r="J14" s="67">
        <f>ROUND((L14/10.9375)+(M14/9.2105)+(N14/3.8889)-(O14/12.5),0)</f>
        <v>1</v>
      </c>
      <c r="L14" s="46">
        <v>2</v>
      </c>
      <c r="M14" s="46">
        <v>4</v>
      </c>
      <c r="N14" s="46">
        <v>0</v>
      </c>
      <c r="O14" s="46">
        <v>0</v>
      </c>
      <c r="P14" s="46">
        <v>40</v>
      </c>
      <c r="Q14" s="46">
        <v>25</v>
      </c>
      <c r="R14" s="50">
        <v>0</v>
      </c>
      <c r="S14" s="51">
        <f>V14</f>
        <v>0.6171440979627288</v>
      </c>
      <c r="T14" s="52">
        <f>R14*S14</f>
        <v>0</v>
      </c>
      <c r="U14" s="51">
        <f>IF(ISBLANK(G14),999,MIN(G14,I14))</f>
        <v>999</v>
      </c>
      <c r="V14" s="51">
        <f>IF(U14=999,I14,U14)</f>
        <v>0.6171440979627288</v>
      </c>
      <c r="W14" s="51">
        <f>P14*R14</f>
        <v>0</v>
      </c>
    </row>
    <row r="15" spans="1:23" ht="12.75">
      <c r="A15" s="46" t="s">
        <v>107</v>
      </c>
      <c r="B15" s="46" t="s">
        <v>112</v>
      </c>
      <c r="C15" s="46">
        <v>30</v>
      </c>
      <c r="E15" s="46">
        <v>2</v>
      </c>
      <c r="F15" s="47" t="s">
        <v>109</v>
      </c>
      <c r="I15" s="48">
        <f>(L15/10.9375)+(M15/9.2105)+(N15/3.8889)-(O15/12.5)</f>
        <v>1.0228566040884899</v>
      </c>
      <c r="J15" s="67">
        <f>ROUND((L15/10.9375)+(M15/9.2105)+(N15/3.8889)-(O15/12.5),0)</f>
        <v>1</v>
      </c>
      <c r="L15" s="46">
        <v>2</v>
      </c>
      <c r="M15" s="46">
        <v>3</v>
      </c>
      <c r="N15" s="46">
        <v>2</v>
      </c>
      <c r="O15" s="46">
        <v>0</v>
      </c>
      <c r="P15" s="46">
        <v>30</v>
      </c>
      <c r="Q15" s="46">
        <v>40</v>
      </c>
      <c r="R15" s="50">
        <v>0</v>
      </c>
      <c r="S15" s="51">
        <f>V15</f>
        <v>1.0228566040884899</v>
      </c>
      <c r="T15" s="52">
        <f>R15*S15</f>
        <v>0</v>
      </c>
      <c r="U15" s="51">
        <f>IF(ISBLANK(G15),999,MIN(G15,I15))</f>
        <v>999</v>
      </c>
      <c r="V15" s="51">
        <f>IF(U15=999,I15,U15)</f>
        <v>1.0228566040884899</v>
      </c>
      <c r="W15" s="51">
        <f>P15*R15</f>
        <v>0</v>
      </c>
    </row>
    <row r="16" spans="1:23" ht="12.75">
      <c r="A16" s="46" t="s">
        <v>107</v>
      </c>
      <c r="B16" s="66" t="s">
        <v>113</v>
      </c>
      <c r="C16" s="66"/>
      <c r="D16" s="66">
        <v>28</v>
      </c>
      <c r="E16" s="46">
        <v>1</v>
      </c>
      <c r="F16" s="47" t="s">
        <v>114</v>
      </c>
      <c r="H16" s="47" t="s">
        <v>97</v>
      </c>
      <c r="I16" s="48">
        <f>(L16/10.9375)+(M16/9.2105)+(N16/3.8889)-(O16/12.5)</f>
        <v>2.9081663329141314</v>
      </c>
      <c r="J16" s="67">
        <f>ROUND((L16/10.9375)+(M16/9.2105)+(N16/3.8889)-(O16/12.5),0)</f>
        <v>3</v>
      </c>
      <c r="L16" s="46">
        <v>10.14</v>
      </c>
      <c r="M16" s="46">
        <v>0.91</v>
      </c>
      <c r="N16" s="46">
        <v>7.32</v>
      </c>
      <c r="O16" s="46">
        <v>0</v>
      </c>
      <c r="P16" s="46">
        <v>454</v>
      </c>
      <c r="Q16" s="46">
        <v>111</v>
      </c>
      <c r="R16" s="50">
        <v>0</v>
      </c>
      <c r="S16" s="51">
        <f>V16</f>
        <v>2.9081663329141314</v>
      </c>
      <c r="T16" s="52">
        <f>R16*S16</f>
        <v>0</v>
      </c>
      <c r="U16" s="51">
        <f>IF(ISBLANK(G16),999,MIN(G16,I16))</f>
        <v>999</v>
      </c>
      <c r="V16" s="51">
        <f>IF(U16=999,I16,U16)</f>
        <v>2.9081663329141314</v>
      </c>
      <c r="W16" s="51">
        <f>P16*R16</f>
        <v>0</v>
      </c>
    </row>
    <row r="17" spans="1:23" ht="12.75">
      <c r="A17" s="46" t="s">
        <v>107</v>
      </c>
      <c r="B17" s="66" t="s">
        <v>115</v>
      </c>
      <c r="C17" s="66"/>
      <c r="D17" s="66"/>
      <c r="E17" s="46">
        <v>1</v>
      </c>
      <c r="F17" s="47" t="s">
        <v>109</v>
      </c>
      <c r="H17" s="47" t="s">
        <v>97</v>
      </c>
      <c r="I17" s="48">
        <f>(L17/10.9375)+(M17/9.2105)+(N17/3.8889)-(O17/12.5)</f>
        <v>0.5127419590232578</v>
      </c>
      <c r="J17" s="67">
        <f>ROUND((L17/10.9375)+(M17/9.2105)+(N17/3.8889)-(O17/12.5),0)</f>
        <v>1</v>
      </c>
      <c r="L17" s="46">
        <v>1.79</v>
      </c>
      <c r="M17" s="46">
        <v>0.16</v>
      </c>
      <c r="N17" s="46">
        <v>1.29</v>
      </c>
      <c r="O17" s="46">
        <v>0</v>
      </c>
      <c r="P17" s="46">
        <v>80</v>
      </c>
      <c r="Q17" s="46">
        <v>20</v>
      </c>
      <c r="R17" s="50">
        <v>0</v>
      </c>
      <c r="S17" s="51">
        <f>V17</f>
        <v>0.5127419590232578</v>
      </c>
      <c r="T17" s="52">
        <f>R17*S17</f>
        <v>0</v>
      </c>
      <c r="U17" s="51">
        <f>IF(ISBLANK(G17),999,MIN(G17,I17))</f>
        <v>999</v>
      </c>
      <c r="V17" s="51">
        <f>IF(U17=999,I17,U17)</f>
        <v>0.5127419590232578</v>
      </c>
      <c r="W17" s="51">
        <f>P17*R17</f>
        <v>0</v>
      </c>
    </row>
    <row r="18" spans="1:23" ht="12.75">
      <c r="A18" s="46" t="s">
        <v>107</v>
      </c>
      <c r="B18" s="66" t="s">
        <v>116</v>
      </c>
      <c r="C18" s="66"/>
      <c r="D18" s="66"/>
      <c r="E18" s="46">
        <v>1</v>
      </c>
      <c r="F18" s="47" t="s">
        <v>88</v>
      </c>
      <c r="G18" s="47">
        <v>1</v>
      </c>
      <c r="H18" s="47" t="s">
        <v>83</v>
      </c>
      <c r="I18" s="48">
        <f>(L18/10.9375)+(M18/9.2105)+(N18/3.8889)-(O18/12.5)</f>
        <v>0.6914295020434753</v>
      </c>
      <c r="J18" s="67">
        <f>ROUND((L18/10.9375)+(M18/9.2105)+(N18/3.8889)-(O18/12.5),0)</f>
        <v>1</v>
      </c>
      <c r="K18" s="46">
        <v>1</v>
      </c>
      <c r="L18" s="46">
        <v>4</v>
      </c>
      <c r="M18" s="46">
        <v>3</v>
      </c>
      <c r="N18" s="46">
        <v>0</v>
      </c>
      <c r="O18" s="46">
        <v>0</v>
      </c>
      <c r="P18" s="46">
        <v>280</v>
      </c>
      <c r="Q18" s="46">
        <v>30</v>
      </c>
      <c r="R18" s="50">
        <v>0</v>
      </c>
      <c r="S18" s="51">
        <f>V18</f>
        <v>0.6914295020434753</v>
      </c>
      <c r="T18" s="52">
        <f>R18*S18</f>
        <v>0</v>
      </c>
      <c r="U18" s="51">
        <f>IF(ISBLANK(G18),999,MIN(G18,I18))</f>
        <v>0.6914295020434753</v>
      </c>
      <c r="V18" s="51">
        <f>IF(U18=999,I18,U18)</f>
        <v>0.6914295020434753</v>
      </c>
      <c r="W18" s="51">
        <f>P18*R18</f>
        <v>0</v>
      </c>
    </row>
    <row r="19" spans="1:23" ht="12.75">
      <c r="A19" s="46" t="s">
        <v>107</v>
      </c>
      <c r="B19" s="66" t="s">
        <v>117</v>
      </c>
      <c r="C19" s="66"/>
      <c r="D19" s="66"/>
      <c r="H19" s="47" t="s">
        <v>97</v>
      </c>
      <c r="I19" s="48">
        <f>(L19/10.9375)+(M19/9.2105)+(N19/3.8889)-(O19/12.5)</f>
        <v>0</v>
      </c>
      <c r="J19" s="67">
        <f>ROUND((L19/10.9375)+(M19/9.2105)+(N19/3.8889)-(O19/12.5),0)</f>
        <v>0</v>
      </c>
      <c r="R19" s="50">
        <v>0</v>
      </c>
      <c r="S19" s="51">
        <f>V19</f>
        <v>0</v>
      </c>
      <c r="T19" s="52">
        <f>R19*S19</f>
        <v>0</v>
      </c>
      <c r="U19" s="51">
        <f>IF(ISBLANK(G19),999,MIN(G19,I19))</f>
        <v>999</v>
      </c>
      <c r="V19" s="51">
        <f>IF(U19=999,I19,U19)</f>
        <v>0</v>
      </c>
      <c r="W19" s="51">
        <f>P19*R19</f>
        <v>0</v>
      </c>
    </row>
    <row r="20" spans="1:23" ht="12.75">
      <c r="A20" s="46" t="s">
        <v>107</v>
      </c>
      <c r="B20" s="66" t="s">
        <v>118</v>
      </c>
      <c r="C20" s="66"/>
      <c r="D20" s="66"/>
      <c r="E20" s="46">
        <v>1</v>
      </c>
      <c r="F20" s="47" t="s">
        <v>88</v>
      </c>
      <c r="H20" s="47" t="s">
        <v>97</v>
      </c>
      <c r="I20" s="48">
        <f>(L20/10.9375)+(M20/9.2105)+(N20/3.8889)-(O20/12.5)</f>
        <v>1.2457123918439184</v>
      </c>
      <c r="J20" s="67">
        <f>ROUND((L20/10.9375)+(M20/9.2105)+(N20/3.8889)-(O20/12.5),0)</f>
        <v>1</v>
      </c>
      <c r="L20" s="46">
        <v>4</v>
      </c>
      <c r="M20" s="46">
        <v>1</v>
      </c>
      <c r="N20" s="46">
        <v>3</v>
      </c>
      <c r="O20" s="46">
        <v>0</v>
      </c>
      <c r="P20" s="46">
        <v>280</v>
      </c>
      <c r="Q20" s="46">
        <v>50</v>
      </c>
      <c r="R20" s="50">
        <v>0</v>
      </c>
      <c r="S20" s="51">
        <f>V20</f>
        <v>1.2457123918439184</v>
      </c>
      <c r="T20" s="52">
        <f>R20*S20</f>
        <v>0</v>
      </c>
      <c r="U20" s="51">
        <f>IF(ISBLANK(G20),999,MIN(G20,I20))</f>
        <v>999</v>
      </c>
      <c r="V20" s="51">
        <f>IF(U20=999,I20,U20)</f>
        <v>1.2457123918439184</v>
      </c>
      <c r="W20" s="51">
        <f>P20*R20</f>
        <v>0</v>
      </c>
    </row>
    <row r="21" spans="1:23" ht="12.75">
      <c r="A21" s="46" t="s">
        <v>107</v>
      </c>
      <c r="B21" s="66" t="s">
        <v>119</v>
      </c>
      <c r="C21" s="66"/>
      <c r="D21" s="66">
        <v>5</v>
      </c>
      <c r="E21" s="46">
        <v>2</v>
      </c>
      <c r="F21" s="47" t="s">
        <v>120</v>
      </c>
      <c r="G21" s="47">
        <v>0.4</v>
      </c>
      <c r="H21" s="47" t="s">
        <v>97</v>
      </c>
      <c r="I21" s="48">
        <f>(L21/10.9375)+(M21/9.2105)+(N21/3.8889)-(O21/12.5)</f>
        <v>0.5685703265337609</v>
      </c>
      <c r="J21" s="67">
        <f>ROUND((L21/10.9375)+(M21/9.2105)+(N21/3.8889)-(O21/12.5),0)</f>
        <v>1</v>
      </c>
      <c r="L21" s="46">
        <v>2</v>
      </c>
      <c r="M21" s="46">
        <v>0</v>
      </c>
      <c r="N21" s="46">
        <v>1.5</v>
      </c>
      <c r="O21" s="46">
        <v>0</v>
      </c>
      <c r="P21" s="46">
        <v>85</v>
      </c>
      <c r="Q21" s="46">
        <v>20</v>
      </c>
      <c r="R21" s="50">
        <v>0</v>
      </c>
      <c r="S21" s="51">
        <f>V21</f>
        <v>0.4</v>
      </c>
      <c r="T21" s="52">
        <f>R21*S21</f>
        <v>0</v>
      </c>
      <c r="U21" s="51">
        <f>IF(ISBLANK(G21),999,MIN(G21,I21))</f>
        <v>0.4</v>
      </c>
      <c r="V21" s="51">
        <f>IF(U21=999,I21,U21)</f>
        <v>0.4</v>
      </c>
      <c r="W21" s="51">
        <f>P21*R21</f>
        <v>0</v>
      </c>
    </row>
    <row r="22" spans="1:23" ht="12.75">
      <c r="A22" s="46" t="s">
        <v>107</v>
      </c>
      <c r="B22" s="66" t="s">
        <v>121</v>
      </c>
      <c r="C22" s="66"/>
      <c r="D22" s="66">
        <v>7.5</v>
      </c>
      <c r="E22" s="46">
        <v>1</v>
      </c>
      <c r="F22" s="47" t="s">
        <v>109</v>
      </c>
      <c r="G22" s="47">
        <v>0.5</v>
      </c>
      <c r="H22" s="47" t="s">
        <v>97</v>
      </c>
      <c r="I22" s="48">
        <f>(L22/10.9375)+(M22/9.2105)+(N22/3.8889)-(O22/12.5)</f>
        <v>0.8528554898006413</v>
      </c>
      <c r="J22" s="67">
        <f>ROUND((L22/10.9375)+(M22/9.2105)+(N22/3.8889)-(O22/12.5),0)</f>
        <v>1</v>
      </c>
      <c r="L22" s="46">
        <v>3</v>
      </c>
      <c r="M22" s="46">
        <v>0</v>
      </c>
      <c r="N22" s="46">
        <v>2.25</v>
      </c>
      <c r="O22" s="46">
        <v>0</v>
      </c>
      <c r="P22" s="46">
        <v>127.5</v>
      </c>
      <c r="Q22" s="46">
        <v>30</v>
      </c>
      <c r="R22" s="50">
        <v>0</v>
      </c>
      <c r="S22" s="51">
        <f>V22</f>
        <v>0.5</v>
      </c>
      <c r="T22" s="52">
        <f>R22*S22</f>
        <v>0</v>
      </c>
      <c r="U22" s="51">
        <f>IF(ISBLANK(G22),999,MIN(G22,I22))</f>
        <v>0.5</v>
      </c>
      <c r="V22" s="51">
        <f>IF(U22=999,I22,U22)</f>
        <v>0.5</v>
      </c>
      <c r="W22" s="51">
        <f>P22*R22</f>
        <v>0</v>
      </c>
    </row>
    <row r="23" spans="1:23" ht="12.75">
      <c r="A23" s="46" t="s">
        <v>107</v>
      </c>
      <c r="B23" s="66" t="s">
        <v>122</v>
      </c>
      <c r="C23" s="66"/>
      <c r="D23" s="66">
        <v>14</v>
      </c>
      <c r="E23" s="46">
        <v>0.5</v>
      </c>
      <c r="F23" s="47" t="s">
        <v>114</v>
      </c>
      <c r="H23" s="47" t="s">
        <v>97</v>
      </c>
      <c r="I23" s="48">
        <f>(L23/10.9375)+(M23/9.2105)+(N23/3.8889)-(O23/12.5)</f>
        <v>0</v>
      </c>
      <c r="J23" s="67">
        <f>ROUND((L23/10.9375)+(M23/9.2105)+(N23/3.8889)-(O23/12.5),0)</f>
        <v>0</v>
      </c>
      <c r="R23" s="50">
        <v>0</v>
      </c>
      <c r="S23" s="51">
        <f>V23</f>
        <v>0</v>
      </c>
      <c r="T23" s="52">
        <f>R23*S23</f>
        <v>0</v>
      </c>
      <c r="U23" s="51">
        <f>IF(ISBLANK(G23),999,MIN(G23,I23))</f>
        <v>999</v>
      </c>
      <c r="V23" s="51">
        <f>IF(U23=999,I23,U23)</f>
        <v>0</v>
      </c>
      <c r="W23" s="51">
        <f>P23*R23</f>
        <v>0</v>
      </c>
    </row>
    <row r="24" spans="1:23" ht="12.75">
      <c r="A24" s="46" t="s">
        <v>107</v>
      </c>
      <c r="B24" s="66" t="s">
        <v>123</v>
      </c>
      <c r="C24" s="66"/>
      <c r="D24" s="66">
        <v>28</v>
      </c>
      <c r="E24" s="46">
        <v>0.25</v>
      </c>
      <c r="F24" s="47" t="s">
        <v>82</v>
      </c>
      <c r="H24" s="47" t="s">
        <v>97</v>
      </c>
      <c r="I24" s="48">
        <f>(L24/10.9375)+(M24/9.2105)+(N24/3.8889)-(O24/12.5)</f>
        <v>2.3828530449114402</v>
      </c>
      <c r="J24" s="67">
        <f>ROUND((L24/10.9375)+(M24/9.2105)+(N24/3.8889)-(O24/12.5),0)</f>
        <v>2</v>
      </c>
      <c r="L24" s="46">
        <v>8</v>
      </c>
      <c r="M24" s="46">
        <v>1</v>
      </c>
      <c r="N24" s="46">
        <v>6</v>
      </c>
      <c r="O24" s="46">
        <v>0</v>
      </c>
      <c r="P24" s="46">
        <v>180</v>
      </c>
      <c r="Q24" s="46">
        <v>90</v>
      </c>
      <c r="R24" s="50">
        <v>0</v>
      </c>
      <c r="S24" s="51">
        <f>V24</f>
        <v>2.3828530449114402</v>
      </c>
      <c r="T24" s="52">
        <f>R24*S24</f>
        <v>0</v>
      </c>
      <c r="U24" s="51">
        <f>IF(ISBLANK(G24),999,MIN(G24,I24))</f>
        <v>999</v>
      </c>
      <c r="V24" s="51">
        <f>IF(U24=999,I24,U24)</f>
        <v>2.3828530449114402</v>
      </c>
      <c r="W24" s="51">
        <f>P24*R24</f>
        <v>0</v>
      </c>
    </row>
    <row r="25" spans="1:23" ht="12.75">
      <c r="A25" s="46" t="s">
        <v>107</v>
      </c>
      <c r="B25" s="66" t="s">
        <v>124</v>
      </c>
      <c r="C25" s="66"/>
      <c r="D25" s="66">
        <v>28</v>
      </c>
      <c r="E25" s="46">
        <v>0.25</v>
      </c>
      <c r="F25" s="47" t="s">
        <v>82</v>
      </c>
      <c r="H25" s="47" t="s">
        <v>97</v>
      </c>
      <c r="I25" s="48">
        <f>(L25/10.9375)+(M25/9.2105)+(N25/3.8889)-(O25/12.5)</f>
        <v>2.2914244734828686</v>
      </c>
      <c r="J25" s="67">
        <f>ROUND((L25/10.9375)+(M25/9.2105)+(N25/3.8889)-(O25/12.5),0)</f>
        <v>2</v>
      </c>
      <c r="L25" s="46">
        <v>7</v>
      </c>
      <c r="M25" s="46">
        <v>1</v>
      </c>
      <c r="N25" s="46">
        <v>6</v>
      </c>
      <c r="O25" s="46">
        <v>0</v>
      </c>
      <c r="P25" s="46">
        <v>240</v>
      </c>
      <c r="Q25" s="46">
        <v>90</v>
      </c>
      <c r="R25" s="50">
        <v>0</v>
      </c>
      <c r="S25" s="51">
        <f>V25</f>
        <v>2.2914244734828686</v>
      </c>
      <c r="T25" s="52">
        <f>R25*S25</f>
        <v>0</v>
      </c>
      <c r="U25" s="51">
        <f>IF(ISBLANK(G25),999,MIN(G25,I25))</f>
        <v>999</v>
      </c>
      <c r="V25" s="51">
        <f>IF(U25=999,I25,U25)</f>
        <v>2.2914244734828686</v>
      </c>
      <c r="W25" s="51">
        <f>P25*R25</f>
        <v>0</v>
      </c>
    </row>
    <row r="26" spans="1:23" ht="12.75">
      <c r="A26" s="46" t="s">
        <v>107</v>
      </c>
      <c r="B26" s="46" t="s">
        <v>125</v>
      </c>
      <c r="C26" s="46">
        <v>240</v>
      </c>
      <c r="E26" s="46">
        <v>8</v>
      </c>
      <c r="F26" s="47" t="s">
        <v>114</v>
      </c>
      <c r="H26" s="47" t="s">
        <v>97</v>
      </c>
      <c r="I26" s="48">
        <f>(L26/10.9375)+(M26/9.2105)+(N26/3.8889)-(O26/12.5)</f>
        <v>3.320000049000723</v>
      </c>
      <c r="J26" s="67">
        <f>ROUND((L26/10.9375)+(M26/9.2105)+(N26/3.8889)-(O26/12.5),0)</f>
        <v>3</v>
      </c>
      <c r="L26" s="46">
        <v>8</v>
      </c>
      <c r="M26" s="46">
        <v>12</v>
      </c>
      <c r="N26" s="46">
        <v>5</v>
      </c>
      <c r="O26" s="46">
        <v>0</v>
      </c>
      <c r="P26" s="46">
        <v>120</v>
      </c>
      <c r="Q26" s="46">
        <v>130</v>
      </c>
      <c r="R26" s="50">
        <v>0</v>
      </c>
      <c r="S26" s="51">
        <f>V26</f>
        <v>3.320000049000723</v>
      </c>
      <c r="T26" s="52">
        <f>R26*S26</f>
        <v>0</v>
      </c>
      <c r="U26" s="51">
        <f>IF(ISBLANK(G26),999,MIN(G26,I26))</f>
        <v>999</v>
      </c>
      <c r="V26" s="51">
        <f>IF(U26=999,I26,U26)</f>
        <v>3.320000049000723</v>
      </c>
      <c r="W26" s="51">
        <f>P26*R26</f>
        <v>0</v>
      </c>
    </row>
    <row r="27" spans="1:23" ht="12.75">
      <c r="A27" s="46" t="s">
        <v>107</v>
      </c>
      <c r="B27" s="46" t="s">
        <v>126</v>
      </c>
      <c r="C27" s="46">
        <v>240</v>
      </c>
      <c r="E27" s="46">
        <v>8</v>
      </c>
      <c r="F27" s="47" t="s">
        <v>114</v>
      </c>
      <c r="H27" s="47" t="s">
        <v>83</v>
      </c>
      <c r="I27" s="48">
        <f>(L27/10.9375)+(M27/9.2105)+(N27/3.8889)-(O27/12.5)</f>
        <v>2.3771424000154866</v>
      </c>
      <c r="J27" s="67">
        <f>ROUND((L27/10.9375)+(M27/9.2105)+(N27/3.8889)-(O27/12.5),0)</f>
        <v>2</v>
      </c>
      <c r="L27" s="46">
        <v>7</v>
      </c>
      <c r="M27" s="46">
        <v>8</v>
      </c>
      <c r="N27" s="46">
        <v>4</v>
      </c>
      <c r="O27" s="46">
        <v>2</v>
      </c>
      <c r="P27" s="46">
        <v>135</v>
      </c>
      <c r="Q27" s="46">
        <v>100</v>
      </c>
      <c r="R27" s="50">
        <v>0</v>
      </c>
      <c r="S27" s="51">
        <f>V27</f>
        <v>2.3771424000154866</v>
      </c>
      <c r="T27" s="52">
        <f>R27*S27</f>
        <v>0</v>
      </c>
      <c r="U27" s="51">
        <f>IF(ISBLANK(G27),999,MIN(G27,I27))</f>
        <v>999</v>
      </c>
      <c r="V27" s="51">
        <f>IF(U27=999,I27,U27)</f>
        <v>2.3771424000154866</v>
      </c>
      <c r="W27" s="51">
        <f>P27*R27</f>
        <v>0</v>
      </c>
    </row>
    <row r="28" spans="1:23" ht="12.75">
      <c r="A28" s="46" t="s">
        <v>127</v>
      </c>
      <c r="B28" s="66" t="s">
        <v>128</v>
      </c>
      <c r="C28" s="66"/>
      <c r="D28" s="66"/>
      <c r="G28" s="47">
        <v>2</v>
      </c>
      <c r="H28" s="47" t="s">
        <v>83</v>
      </c>
      <c r="I28" s="48">
        <f>(L28/10.9375)+(M28/9.2105)+(N28/3.8889)-(O28/12.5)</f>
        <v>2.199995900420674</v>
      </c>
      <c r="J28" s="67">
        <f>ROUND((L28/10.9375)+(M28/9.2105)+(N28/3.8889)-(O28/12.5),0)</f>
        <v>2</v>
      </c>
      <c r="L28" s="46">
        <v>7.3</v>
      </c>
      <c r="M28" s="46">
        <v>0.45</v>
      </c>
      <c r="N28" s="46">
        <v>5.77</v>
      </c>
      <c r="O28" s="46">
        <v>0</v>
      </c>
      <c r="P28" s="46">
        <v>81</v>
      </c>
      <c r="Q28" s="46">
        <v>85</v>
      </c>
      <c r="R28" s="50">
        <v>0</v>
      </c>
      <c r="S28" s="51">
        <f>V28</f>
        <v>2</v>
      </c>
      <c r="T28" s="52">
        <f>R28*S28</f>
        <v>0</v>
      </c>
      <c r="U28" s="51">
        <f>IF(ISBLANK(G28),999,MIN(G28,I28))</f>
        <v>2</v>
      </c>
      <c r="V28" s="51">
        <f>IF(U28=999,I28,U28)</f>
        <v>2</v>
      </c>
      <c r="W28" s="51">
        <f>P28*R28</f>
        <v>0</v>
      </c>
    </row>
    <row r="29" spans="1:23" ht="12.75">
      <c r="A29" s="46" t="s">
        <v>127</v>
      </c>
      <c r="B29" s="46" t="s">
        <v>129</v>
      </c>
      <c r="E29" s="46">
        <v>1</v>
      </c>
      <c r="F29" s="47" t="s">
        <v>130</v>
      </c>
      <c r="G29" s="47">
        <v>2</v>
      </c>
      <c r="H29" s="47" t="s">
        <v>83</v>
      </c>
      <c r="I29" s="48">
        <f>(L29/10.9375)+(M29/9.2105)+(N29/3.8889)-(O29/12.5)</f>
        <v>1.8954250409903701</v>
      </c>
      <c r="J29" s="67">
        <f>ROUND((L29/10.9375)+(M29/9.2105)+(N29/3.8889)-(O29/12.5),0)</f>
        <v>2</v>
      </c>
      <c r="L29" s="46">
        <v>6.29</v>
      </c>
      <c r="M29" s="46">
        <v>0.39</v>
      </c>
      <c r="N29" s="46">
        <v>4.97</v>
      </c>
      <c r="O29" s="46">
        <v>0</v>
      </c>
      <c r="P29" s="46">
        <v>74</v>
      </c>
      <c r="Q29" s="46">
        <v>70</v>
      </c>
      <c r="R29" s="50">
        <v>0</v>
      </c>
      <c r="S29" s="51">
        <f>V29</f>
        <v>1.8954250409903701</v>
      </c>
      <c r="T29" s="52">
        <f>R29*S29</f>
        <v>0</v>
      </c>
      <c r="U29" s="51">
        <f>IF(ISBLANK(G29),999,MIN(G29,I29))</f>
        <v>1.8954250409903701</v>
      </c>
      <c r="V29" s="51">
        <f>IF(U29=999,I29,U29)</f>
        <v>1.8954250409903701</v>
      </c>
      <c r="W29" s="51">
        <f>P29*R29</f>
        <v>0</v>
      </c>
    </row>
    <row r="30" spans="1:23" ht="12.75">
      <c r="A30" s="46" t="s">
        <v>127</v>
      </c>
      <c r="B30" s="66" t="s">
        <v>131</v>
      </c>
      <c r="C30" s="66"/>
      <c r="D30" s="66"/>
      <c r="G30" s="47">
        <v>2</v>
      </c>
      <c r="H30" s="47" t="s">
        <v>83</v>
      </c>
      <c r="I30" s="48">
        <f>(L30/10.9375)+(M30/9.2105)+(N30/3.8889)-(O30/12.5)</f>
        <v>2.3485662857289795</v>
      </c>
      <c r="J30" s="67">
        <f>ROUND((L30/10.9375)+(M30/9.2105)+(N30/3.8889)-(O30/12.5),0)</f>
        <v>2</v>
      </c>
      <c r="L30" s="46">
        <v>6</v>
      </c>
      <c r="M30" s="46">
        <v>0</v>
      </c>
      <c r="N30" s="46">
        <v>7</v>
      </c>
      <c r="O30" s="46">
        <v>0</v>
      </c>
      <c r="P30" s="46">
        <v>94</v>
      </c>
      <c r="Q30" s="46">
        <v>90</v>
      </c>
      <c r="R30" s="50">
        <v>0</v>
      </c>
      <c r="S30" s="51">
        <f>V30</f>
        <v>2</v>
      </c>
      <c r="T30" s="52">
        <f>R30*S30</f>
        <v>0</v>
      </c>
      <c r="U30" s="51">
        <f>IF(ISBLANK(G30),999,MIN(G30,I30))</f>
        <v>2</v>
      </c>
      <c r="V30" s="51">
        <f>IF(U30=999,I30,U30)</f>
        <v>2</v>
      </c>
      <c r="W30" s="51">
        <f>P30*R30</f>
        <v>0</v>
      </c>
    </row>
    <row r="31" spans="1:23" ht="12.75">
      <c r="A31" s="46" t="s">
        <v>127</v>
      </c>
      <c r="B31" s="66" t="s">
        <v>132</v>
      </c>
      <c r="C31" s="66"/>
      <c r="D31" s="66"/>
      <c r="H31" s="47" t="s">
        <v>83</v>
      </c>
      <c r="I31" s="48">
        <f>(L31/10.9375)+(M31/9.2105)+(N31/3.8889)-(O31/12.5)</f>
        <v>0</v>
      </c>
      <c r="J31" s="67">
        <f>ROUND((L31/10.9375)+(M31/9.2105)+(N31/3.8889)-(O31/12.5),0)</f>
        <v>0</v>
      </c>
      <c r="R31" s="50">
        <v>0</v>
      </c>
      <c r="S31" s="51">
        <f>V31</f>
        <v>0</v>
      </c>
      <c r="T31" s="52">
        <f>R31*S31</f>
        <v>0</v>
      </c>
      <c r="U31" s="51">
        <f>IF(ISBLANK(G31),999,MIN(G31,I31))</f>
        <v>999</v>
      </c>
      <c r="V31" s="51">
        <f>IF(U31=999,I31,U31)</f>
        <v>0</v>
      </c>
      <c r="W31" s="51">
        <f>P31*R31</f>
        <v>0</v>
      </c>
    </row>
    <row r="32" spans="1:23" ht="12.75">
      <c r="A32" s="46" t="s">
        <v>127</v>
      </c>
      <c r="B32" s="66" t="s">
        <v>133</v>
      </c>
      <c r="C32" s="66"/>
      <c r="D32" s="66"/>
      <c r="H32" s="47" t="s">
        <v>83</v>
      </c>
      <c r="I32" s="48">
        <f>(L32/10.9375)+(M32/9.2105)+(N32/3.8889)-(O32/12.5)</f>
        <v>0</v>
      </c>
      <c r="J32" s="67">
        <f>ROUND((L32/10.9375)+(M32/9.2105)+(N32/3.8889)-(O32/12.5),0)</f>
        <v>0</v>
      </c>
      <c r="R32" s="50">
        <v>0</v>
      </c>
      <c r="S32" s="51">
        <f>V32</f>
        <v>0</v>
      </c>
      <c r="T32" s="52">
        <f>R32*S32</f>
        <v>0</v>
      </c>
      <c r="U32" s="51">
        <f>IF(ISBLANK(G32),999,MIN(G32,I32))</f>
        <v>999</v>
      </c>
      <c r="V32" s="51">
        <f>IF(U32=999,I32,U32)</f>
        <v>0</v>
      </c>
      <c r="W32" s="51">
        <f>P32*R32</f>
        <v>0</v>
      </c>
    </row>
    <row r="33" spans="1:23" ht="12.75">
      <c r="A33" s="46" t="s">
        <v>127</v>
      </c>
      <c r="B33" s="66" t="s">
        <v>134</v>
      </c>
      <c r="C33" s="66"/>
      <c r="D33" s="66"/>
      <c r="H33" s="47" t="s">
        <v>83</v>
      </c>
      <c r="I33" s="48">
        <f>(L33/10.9375)+(M33/9.2105)+(N33/3.8889)-(O33/12.5)</f>
        <v>0</v>
      </c>
      <c r="J33" s="67">
        <f>ROUND((L33/10.9375)+(M33/9.2105)+(N33/3.8889)-(O33/12.5),0)</f>
        <v>0</v>
      </c>
      <c r="R33" s="50">
        <v>0</v>
      </c>
      <c r="S33" s="51">
        <f>V33</f>
        <v>0</v>
      </c>
      <c r="T33" s="52">
        <f>R33*S33</f>
        <v>0</v>
      </c>
      <c r="U33" s="51">
        <f>IF(ISBLANK(G33),999,MIN(G33,I33))</f>
        <v>999</v>
      </c>
      <c r="V33" s="51">
        <f>IF(U33=999,I33,U33)</f>
        <v>0</v>
      </c>
      <c r="W33" s="51">
        <f>P33*R33</f>
        <v>0</v>
      </c>
    </row>
    <row r="34" spans="1:23" ht="12.75">
      <c r="A34" s="46" t="s">
        <v>127</v>
      </c>
      <c r="B34" s="66" t="s">
        <v>135</v>
      </c>
      <c r="C34" s="66"/>
      <c r="D34" s="66"/>
      <c r="H34" s="47" t="s">
        <v>83</v>
      </c>
      <c r="I34" s="48">
        <f>(L34/10.9375)+(M34/9.2105)+(N34/3.8889)-(O34/12.5)</f>
        <v>0</v>
      </c>
      <c r="J34" s="67">
        <f>ROUND((L34/10.9375)+(M34/9.2105)+(N34/3.8889)-(O34/12.5),0)</f>
        <v>0</v>
      </c>
      <c r="R34" s="50">
        <v>0</v>
      </c>
      <c r="S34" s="51">
        <f>V34</f>
        <v>0</v>
      </c>
      <c r="T34" s="52">
        <f>R34*S34</f>
        <v>0</v>
      </c>
      <c r="U34" s="51">
        <f>IF(ISBLANK(G34),999,MIN(G34,I34))</f>
        <v>999</v>
      </c>
      <c r="V34" s="51">
        <f>IF(U34=999,I34,U34)</f>
        <v>0</v>
      </c>
      <c r="W34" s="51">
        <f>P34*R34</f>
        <v>0</v>
      </c>
    </row>
    <row r="35" spans="1:23" ht="12.75">
      <c r="A35" s="46" t="s">
        <v>127</v>
      </c>
      <c r="B35" s="46" t="s">
        <v>136</v>
      </c>
      <c r="E35" s="46">
        <v>0.25</v>
      </c>
      <c r="F35" s="47" t="s">
        <v>82</v>
      </c>
      <c r="G35" s="47">
        <v>1</v>
      </c>
      <c r="H35" s="47" t="s">
        <v>83</v>
      </c>
      <c r="I35" s="48">
        <f>(L35/10.9375)+(M35/9.2105)+(N35/3.8889)-(O35/12.5)</f>
        <v>0.6571431673478251</v>
      </c>
      <c r="J35" s="67">
        <f>ROUND((L35/10.9375)+(M35/9.2105)+(N35/3.8889)-(O35/12.5),0)</f>
        <v>1</v>
      </c>
      <c r="K35" s="46">
        <v>1</v>
      </c>
      <c r="L35" s="46">
        <v>6</v>
      </c>
      <c r="M35" s="46">
        <v>1</v>
      </c>
      <c r="N35" s="46">
        <v>0</v>
      </c>
      <c r="O35" s="46">
        <v>0</v>
      </c>
      <c r="P35" s="46">
        <v>95</v>
      </c>
      <c r="Q35" s="46">
        <v>30</v>
      </c>
      <c r="R35" s="50">
        <v>0</v>
      </c>
      <c r="S35" s="51">
        <f>V35</f>
        <v>0.6571431673478251</v>
      </c>
      <c r="T35" s="52">
        <f>R35*S35</f>
        <v>0</v>
      </c>
      <c r="U35" s="51">
        <f>IF(ISBLANK(G35),999,MIN(G35,I35))</f>
        <v>0.6571431673478251</v>
      </c>
      <c r="V35" s="51">
        <f>IF(U35=999,I35,U35)</f>
        <v>0.6571431673478251</v>
      </c>
      <c r="W35" s="51">
        <f>P35*R35</f>
        <v>0</v>
      </c>
    </row>
    <row r="36" spans="1:23" ht="12.75">
      <c r="A36" s="46" t="s">
        <v>127</v>
      </c>
      <c r="B36" s="46" t="s">
        <v>137</v>
      </c>
      <c r="E36" s="46">
        <v>0.25</v>
      </c>
      <c r="F36" s="47" t="s">
        <v>82</v>
      </c>
      <c r="G36" s="47">
        <v>1</v>
      </c>
      <c r="H36" s="47" t="s">
        <v>83</v>
      </c>
      <c r="I36" s="48">
        <f>(L36/10.9375)+(M36/9.2105)+(N36/3.8889)-(O36/12.5)</f>
        <v>0.6571431673478251</v>
      </c>
      <c r="J36" s="67">
        <f>ROUND((L36/10.9375)+(M36/9.2105)+(N36/3.8889)-(O36/12.5),0)</f>
        <v>1</v>
      </c>
      <c r="K36" s="46">
        <v>1</v>
      </c>
      <c r="L36" s="46">
        <v>6</v>
      </c>
      <c r="M36" s="46">
        <v>1</v>
      </c>
      <c r="N36" s="46">
        <v>0</v>
      </c>
      <c r="O36" s="46">
        <v>0</v>
      </c>
      <c r="P36" s="46">
        <v>115</v>
      </c>
      <c r="Q36" s="46">
        <v>30</v>
      </c>
      <c r="R36" s="50">
        <v>0</v>
      </c>
      <c r="S36" s="51">
        <f>V36</f>
        <v>0.6571431673478251</v>
      </c>
      <c r="T36" s="52">
        <f>R36*S36</f>
        <v>0</v>
      </c>
      <c r="U36" s="51">
        <f>IF(ISBLANK(G36),999,MIN(G36,I36))</f>
        <v>0.6571431673478251</v>
      </c>
      <c r="V36" s="51">
        <f>IF(U36=999,I36,U36)</f>
        <v>0.6571431673478251</v>
      </c>
      <c r="W36" s="51">
        <f>P36*R36</f>
        <v>0</v>
      </c>
    </row>
    <row r="37" spans="1:23" ht="12.75">
      <c r="A37" s="46" t="s">
        <v>138</v>
      </c>
      <c r="B37" s="66" t="s">
        <v>139</v>
      </c>
      <c r="C37" s="66"/>
      <c r="D37" s="66">
        <v>45</v>
      </c>
      <c r="E37" s="46">
        <v>1</v>
      </c>
      <c r="F37" s="47" t="s">
        <v>140</v>
      </c>
      <c r="H37" s="47" t="s">
        <v>97</v>
      </c>
      <c r="I37" s="48">
        <f>(L37/10.9375)+(M37/9.2105)+(N37/3.8889)-(O37/12.5)</f>
        <v>4.771431918402099</v>
      </c>
      <c r="J37" s="67">
        <f>ROUND((L37/10.9375)+(M37/9.2105)+(N37/3.8889)-(O37/12.5),0)</f>
        <v>5</v>
      </c>
      <c r="L37" s="46">
        <v>10</v>
      </c>
      <c r="M37" s="46">
        <v>25</v>
      </c>
      <c r="N37" s="46">
        <v>6</v>
      </c>
      <c r="O37" s="46">
        <v>5</v>
      </c>
      <c r="P37" s="46">
        <v>250</v>
      </c>
      <c r="Q37" s="46">
        <v>180</v>
      </c>
      <c r="R37" s="50">
        <v>0</v>
      </c>
      <c r="S37" s="51">
        <f>V37</f>
        <v>4.771431918402099</v>
      </c>
      <c r="T37" s="52">
        <f>R37*S37</f>
        <v>0</v>
      </c>
      <c r="U37" s="51">
        <f>IF(ISBLANK(G37),999,MIN(G37,I37))</f>
        <v>999</v>
      </c>
      <c r="V37" s="51">
        <f>IF(U37=999,I37,U37)</f>
        <v>4.771431918402099</v>
      </c>
      <c r="W37" s="51">
        <f>P37*R37</f>
        <v>0</v>
      </c>
    </row>
    <row r="38" spans="1:23" ht="12.75">
      <c r="A38" s="46" t="s">
        <v>138</v>
      </c>
      <c r="B38" s="66" t="s">
        <v>141</v>
      </c>
      <c r="C38" s="66"/>
      <c r="D38" s="66"/>
      <c r="E38" s="46">
        <v>1</v>
      </c>
      <c r="F38" s="47" t="s">
        <v>140</v>
      </c>
      <c r="H38" s="47" t="s">
        <v>97</v>
      </c>
      <c r="I38" s="48">
        <f>(L38/10.9375)+(M38/9.2105)+(N38/3.8889)-(O38/12.5)</f>
        <v>0</v>
      </c>
      <c r="J38" s="67">
        <f>ROUND((L38/10.9375)+(M38/9.2105)+(N38/3.8889)-(O38/12.5),0)</f>
        <v>0</v>
      </c>
      <c r="R38" s="50">
        <v>0</v>
      </c>
      <c r="S38" s="51">
        <f>V38</f>
        <v>0</v>
      </c>
      <c r="T38" s="52">
        <f>R38*S38</f>
        <v>0</v>
      </c>
      <c r="U38" s="51">
        <f>IF(ISBLANK(G38),999,MIN(G38,I38))</f>
        <v>999</v>
      </c>
      <c r="V38" s="51">
        <f>IF(U38=999,I38,U38)</f>
        <v>0</v>
      </c>
      <c r="W38" s="51">
        <f>P38*R38</f>
        <v>0</v>
      </c>
    </row>
    <row r="39" spans="1:23" ht="12.75">
      <c r="A39" s="46" t="s">
        <v>142</v>
      </c>
      <c r="B39" s="66" t="s">
        <v>143</v>
      </c>
      <c r="C39" s="66"/>
      <c r="D39" s="66"/>
      <c r="E39" s="46">
        <v>1</v>
      </c>
      <c r="F39" s="47" t="s">
        <v>144</v>
      </c>
      <c r="H39" s="47" t="s">
        <v>97</v>
      </c>
      <c r="I39" s="48">
        <f>(L39/10.9375)+(M39/9.2105)+(N39/3.8889)-(O39/12.5)</f>
        <v>7.108579004132665</v>
      </c>
      <c r="J39" s="67">
        <f>ROUND((L39/10.9375)+(M39/9.2105)+(N39/3.8889)-(O39/12.5),0)</f>
        <v>7</v>
      </c>
      <c r="L39" s="46">
        <v>12</v>
      </c>
      <c r="M39" s="46">
        <v>41</v>
      </c>
      <c r="N39" s="46">
        <v>7</v>
      </c>
      <c r="O39" s="46">
        <v>3</v>
      </c>
      <c r="P39" s="46">
        <v>590</v>
      </c>
      <c r="Q39" s="46">
        <v>280</v>
      </c>
      <c r="R39" s="50">
        <v>0</v>
      </c>
      <c r="S39" s="51">
        <f>V39</f>
        <v>7.108579004132665</v>
      </c>
      <c r="T39" s="52">
        <f>R39*S39</f>
        <v>0</v>
      </c>
      <c r="U39" s="51">
        <f>IF(ISBLANK(G39),999,MIN(G39,I39))</f>
        <v>999</v>
      </c>
      <c r="V39" s="51">
        <f>IF(U39=999,I39,U39)</f>
        <v>7.108579004132665</v>
      </c>
      <c r="W39" s="51">
        <f>P39*R39</f>
        <v>0</v>
      </c>
    </row>
    <row r="40" spans="1:23" ht="12.75">
      <c r="A40" s="46" t="s">
        <v>142</v>
      </c>
      <c r="B40" s="66" t="s">
        <v>145</v>
      </c>
      <c r="C40" s="66"/>
      <c r="D40" s="66"/>
      <c r="E40" s="46">
        <v>1</v>
      </c>
      <c r="F40" s="47" t="s">
        <v>144</v>
      </c>
      <c r="H40" s="47" t="s">
        <v>97</v>
      </c>
      <c r="I40" s="48">
        <f>(L40/10.9375)+(M40/9.2105)+(N40/3.8889)-(O40/12.5)</f>
        <v>6.748579738824444</v>
      </c>
      <c r="J40" s="67">
        <f>ROUND((L40/10.9375)+(M40/9.2105)+(N40/3.8889)-(O40/12.5),0)</f>
        <v>7</v>
      </c>
      <c r="L40" s="46">
        <v>10</v>
      </c>
      <c r="M40" s="46">
        <v>41</v>
      </c>
      <c r="N40" s="46">
        <v>6</v>
      </c>
      <c r="O40" s="46">
        <v>2</v>
      </c>
      <c r="P40" s="46">
        <v>620</v>
      </c>
      <c r="Q40" s="46">
        <v>270</v>
      </c>
      <c r="R40" s="50">
        <v>0</v>
      </c>
      <c r="S40" s="51">
        <f>V40</f>
        <v>6.748579738824444</v>
      </c>
      <c r="T40" s="52">
        <f>R40*S40</f>
        <v>0</v>
      </c>
      <c r="U40" s="51">
        <f>IF(ISBLANK(G40),999,MIN(G40,I40))</f>
        <v>999</v>
      </c>
      <c r="V40" s="51">
        <f>IF(U40=999,I40,U40)</f>
        <v>6.748579738824444</v>
      </c>
      <c r="W40" s="51">
        <f>P40*R40</f>
        <v>0</v>
      </c>
    </row>
    <row r="41" spans="1:23" ht="12.75">
      <c r="A41" s="46" t="s">
        <v>142</v>
      </c>
      <c r="B41" s="46" t="s">
        <v>146</v>
      </c>
      <c r="E41" s="46">
        <v>1</v>
      </c>
      <c r="F41" s="47" t="s">
        <v>144</v>
      </c>
      <c r="H41" s="47" t="s">
        <v>97</v>
      </c>
      <c r="I41" s="48">
        <f>(L41/10.9375)+(M41/9.2105)+(N41/3.8889)-(O41/12.5)</f>
        <v>7.000007265356268</v>
      </c>
      <c r="J41" s="67">
        <f>ROUND((L41/10.9375)+(M41/9.2105)+(N41/3.8889)-(O41/12.5),0)</f>
        <v>7</v>
      </c>
      <c r="L41" s="46">
        <v>12</v>
      </c>
      <c r="M41" s="46">
        <v>40</v>
      </c>
      <c r="N41" s="46">
        <v>7</v>
      </c>
      <c r="O41" s="46">
        <v>3</v>
      </c>
      <c r="P41" s="46">
        <v>530</v>
      </c>
      <c r="Q41" s="46">
        <v>270</v>
      </c>
      <c r="R41" s="50">
        <v>0</v>
      </c>
      <c r="S41" s="51">
        <f>V41</f>
        <v>7.000007265356268</v>
      </c>
      <c r="T41" s="52">
        <f>R41*S41</f>
        <v>0</v>
      </c>
      <c r="U41" s="51">
        <f>IF(ISBLANK(G41),999,MIN(G41,I41))</f>
        <v>999</v>
      </c>
      <c r="V41" s="51">
        <f>IF(U41=999,I41,U41)</f>
        <v>7.000007265356268</v>
      </c>
      <c r="W41" s="51">
        <f>P41*R41</f>
        <v>0</v>
      </c>
    </row>
    <row r="42" spans="1:23" ht="12.75">
      <c r="A42" s="46" t="s">
        <v>142</v>
      </c>
      <c r="B42" s="46" t="s">
        <v>147</v>
      </c>
      <c r="E42" s="46">
        <v>1</v>
      </c>
      <c r="F42" s="47" t="s">
        <v>148</v>
      </c>
      <c r="H42" s="47" t="s">
        <v>97</v>
      </c>
      <c r="I42" s="48">
        <f>(L42/10.9375)+(M42/9.2105)+(N42/3.8889)-(O42/12.5)</f>
        <v>5.159999591873352</v>
      </c>
      <c r="J42" s="67">
        <f>ROUND((L42/10.9375)+(M42/9.2105)+(N42/3.8889)-(O42/12.5),0)</f>
        <v>5</v>
      </c>
      <c r="L42" s="46">
        <v>10</v>
      </c>
      <c r="M42" s="46">
        <v>20</v>
      </c>
      <c r="N42" s="46">
        <v>9</v>
      </c>
      <c r="O42" s="46">
        <v>3</v>
      </c>
      <c r="P42" s="46">
        <v>360</v>
      </c>
      <c r="Q42" s="46">
        <v>200</v>
      </c>
      <c r="R42" s="50">
        <v>0</v>
      </c>
      <c r="S42" s="51">
        <f>V42</f>
        <v>5.159999591873352</v>
      </c>
      <c r="T42" s="52">
        <f>R42*S42</f>
        <v>0</v>
      </c>
      <c r="U42" s="51">
        <f>IF(ISBLANK(G42),999,MIN(G42,I42))</f>
        <v>999</v>
      </c>
      <c r="V42" s="51">
        <f>IF(U42=999,I42,U42)</f>
        <v>5.159999591873352</v>
      </c>
      <c r="W42" s="51">
        <f>P42*R42</f>
        <v>0</v>
      </c>
    </row>
    <row r="43" spans="1:23" ht="12.75">
      <c r="A43" s="46" t="s">
        <v>149</v>
      </c>
      <c r="B43" s="46" t="s">
        <v>150</v>
      </c>
      <c r="E43" s="46">
        <v>1</v>
      </c>
      <c r="F43" s="47" t="s">
        <v>130</v>
      </c>
      <c r="G43" s="47">
        <v>0</v>
      </c>
      <c r="H43" s="47" t="s">
        <v>83</v>
      </c>
      <c r="I43" s="48">
        <f>(L43/10.9375)+(M43/9.2105)+(N43/3.8889)-(O43/12.5)</f>
        <v>0</v>
      </c>
      <c r="J43" s="67">
        <f>ROUND((L43/10.9375)+(M43/9.2105)+(N43/3.8889)-(O43/12.5),0)</f>
        <v>0</v>
      </c>
      <c r="R43" s="50">
        <v>0</v>
      </c>
      <c r="S43" s="51">
        <f>V43</f>
        <v>0</v>
      </c>
      <c r="T43" s="52">
        <f>R43*S43</f>
        <v>0</v>
      </c>
      <c r="U43" s="51">
        <f>IF(ISBLANK(G43),999,MIN(G43,I43))</f>
        <v>0</v>
      </c>
      <c r="V43" s="51">
        <f>IF(U43=999,I43,U43)</f>
        <v>0</v>
      </c>
      <c r="W43" s="51">
        <f>P43*R43</f>
        <v>0</v>
      </c>
    </row>
    <row r="44" spans="1:23" ht="12.75">
      <c r="A44" s="46" t="s">
        <v>149</v>
      </c>
      <c r="B44" s="66" t="s">
        <v>151</v>
      </c>
      <c r="C44" s="66"/>
      <c r="D44" s="66"/>
      <c r="E44" s="46">
        <v>1</v>
      </c>
      <c r="F44" s="47" t="s">
        <v>130</v>
      </c>
      <c r="G44" s="47">
        <v>0</v>
      </c>
      <c r="H44" s="47" t="s">
        <v>83</v>
      </c>
      <c r="I44" s="48">
        <f>(L44/10.9375)+(M44/9.2105)+(N44/3.8889)-(O44/12.5)</f>
        <v>0</v>
      </c>
      <c r="J44" s="67">
        <f>ROUND((L44/10.9375)+(M44/9.2105)+(N44/3.8889)-(O44/12.5),0)</f>
        <v>0</v>
      </c>
      <c r="R44" s="50">
        <v>0</v>
      </c>
      <c r="S44" s="51">
        <f>V44</f>
        <v>0</v>
      </c>
      <c r="T44" s="52">
        <f>R44*S44</f>
        <v>0</v>
      </c>
      <c r="U44" s="51">
        <f>IF(ISBLANK(G44),999,MIN(G44,I44))</f>
        <v>0</v>
      </c>
      <c r="V44" s="51">
        <f>IF(U44=999,I44,U44)</f>
        <v>0</v>
      </c>
      <c r="W44" s="51">
        <f>P44*R44</f>
        <v>0</v>
      </c>
    </row>
    <row r="45" spans="1:23" ht="12.75">
      <c r="A45" s="46" t="s">
        <v>149</v>
      </c>
      <c r="B45" s="66" t="s">
        <v>152</v>
      </c>
      <c r="C45" s="66"/>
      <c r="D45" s="66"/>
      <c r="E45" s="46">
        <v>1</v>
      </c>
      <c r="F45" s="47" t="s">
        <v>130</v>
      </c>
      <c r="G45" s="47">
        <v>0</v>
      </c>
      <c r="H45" s="47" t="s">
        <v>83</v>
      </c>
      <c r="I45" s="48">
        <f>(L45/10.9375)+(M45/9.2105)+(N45/3.8889)-(O45/12.5)</f>
        <v>0</v>
      </c>
      <c r="J45" s="67">
        <f>ROUND((L45/10.9375)+(M45/9.2105)+(N45/3.8889)-(O45/12.5),0)</f>
        <v>0</v>
      </c>
      <c r="R45" s="50">
        <v>0</v>
      </c>
      <c r="S45" s="51">
        <f>V45</f>
        <v>0</v>
      </c>
      <c r="T45" s="52">
        <f>R45*S45</f>
        <v>0</v>
      </c>
      <c r="U45" s="51">
        <f>IF(ISBLANK(G45),999,MIN(G45,I45))</f>
        <v>0</v>
      </c>
      <c r="V45" s="51">
        <f>IF(U45=999,I45,U45)</f>
        <v>0</v>
      </c>
      <c r="W45" s="51">
        <f>P45*R45</f>
        <v>0</v>
      </c>
    </row>
    <row r="46" spans="1:23" ht="12.75">
      <c r="A46" s="46" t="s">
        <v>149</v>
      </c>
      <c r="B46" s="66" t="s">
        <v>153</v>
      </c>
      <c r="C46" s="66"/>
      <c r="D46" s="66"/>
      <c r="E46" s="46">
        <v>1</v>
      </c>
      <c r="F46" s="47" t="s">
        <v>130</v>
      </c>
      <c r="G46" s="47">
        <v>0</v>
      </c>
      <c r="H46" s="47" t="s">
        <v>83</v>
      </c>
      <c r="I46" s="48">
        <f>(L46/10.9375)+(M46/9.2105)+(N46/3.8889)-(O46/12.5)</f>
        <v>0</v>
      </c>
      <c r="J46" s="67">
        <f>ROUND((L46/10.9375)+(M46/9.2105)+(N46/3.8889)-(O46/12.5),0)</f>
        <v>0</v>
      </c>
      <c r="R46" s="50">
        <v>0</v>
      </c>
      <c r="S46" s="51">
        <f>V46</f>
        <v>0</v>
      </c>
      <c r="T46" s="52">
        <f>R46*S46</f>
        <v>0</v>
      </c>
      <c r="U46" s="51">
        <f>IF(ISBLANK(G46),999,MIN(G46,I46))</f>
        <v>0</v>
      </c>
      <c r="V46" s="51">
        <f>IF(U46=999,I46,U46)</f>
        <v>0</v>
      </c>
      <c r="W46" s="51">
        <f>P46*R46</f>
        <v>0</v>
      </c>
    </row>
    <row r="47" spans="1:23" ht="12.75">
      <c r="A47" s="46" t="s">
        <v>149</v>
      </c>
      <c r="B47" s="66" t="s">
        <v>154</v>
      </c>
      <c r="C47" s="66"/>
      <c r="D47" s="66"/>
      <c r="E47" s="46">
        <v>1</v>
      </c>
      <c r="F47" s="47" t="s">
        <v>130</v>
      </c>
      <c r="G47" s="47">
        <v>0</v>
      </c>
      <c r="H47" s="47" t="s">
        <v>83</v>
      </c>
      <c r="I47" s="48">
        <f>(L47/10.9375)+(M47/9.2105)+(N47/3.8889)-(O47/12.5)</f>
        <v>0</v>
      </c>
      <c r="J47" s="67">
        <f>ROUND((L47/10.9375)+(M47/9.2105)+(N47/3.8889)-(O47/12.5),0)</f>
        <v>0</v>
      </c>
      <c r="R47" s="50">
        <v>0</v>
      </c>
      <c r="S47" s="51">
        <f>V47</f>
        <v>0</v>
      </c>
      <c r="T47" s="52">
        <f>R47*S47</f>
        <v>0</v>
      </c>
      <c r="U47" s="51">
        <f>IF(ISBLANK(G47),999,MIN(G47,I47))</f>
        <v>0</v>
      </c>
      <c r="V47" s="51">
        <f>IF(U47=999,I47,U47)</f>
        <v>0</v>
      </c>
      <c r="W47" s="51">
        <f>P47*R47</f>
        <v>0</v>
      </c>
    </row>
    <row r="48" spans="1:23" ht="12.75">
      <c r="A48" s="46" t="s">
        <v>149</v>
      </c>
      <c r="B48" s="66" t="s">
        <v>155</v>
      </c>
      <c r="C48" s="66"/>
      <c r="D48" s="66">
        <v>91</v>
      </c>
      <c r="E48" s="46">
        <v>1</v>
      </c>
      <c r="F48" s="47" t="s">
        <v>82</v>
      </c>
      <c r="G48" s="47">
        <v>0</v>
      </c>
      <c r="H48" s="47" t="s">
        <v>83</v>
      </c>
      <c r="I48" s="48">
        <f>(L48/10.9375)+(M48/9.2105)+(N48/3.8889)-(O48/12.5)</f>
        <v>0.7657161469440933</v>
      </c>
      <c r="J48" s="67">
        <f>ROUND((L48/10.9375)+(M48/9.2105)+(N48/3.8889)-(O48/12.5),0)</f>
        <v>1</v>
      </c>
      <c r="L48" s="46">
        <v>3</v>
      </c>
      <c r="M48" s="46">
        <v>6</v>
      </c>
      <c r="N48" s="46">
        <v>0</v>
      </c>
      <c r="O48" s="46">
        <v>2</v>
      </c>
      <c r="P48" s="46">
        <v>30</v>
      </c>
      <c r="Q48" s="46">
        <v>31</v>
      </c>
      <c r="R48" s="50">
        <v>0</v>
      </c>
      <c r="S48" s="51">
        <f>V48</f>
        <v>0</v>
      </c>
      <c r="T48" s="52">
        <f>R48*S48</f>
        <v>0</v>
      </c>
      <c r="U48" s="51">
        <f>IF(ISBLANK(G48),999,MIN(G48,I48))</f>
        <v>0</v>
      </c>
      <c r="V48" s="51">
        <f>IF(U48=999,I48,U48)</f>
        <v>0</v>
      </c>
      <c r="W48" s="51">
        <f>P48*R48</f>
        <v>0</v>
      </c>
    </row>
    <row r="49" spans="1:23" ht="12.75">
      <c r="A49" s="46" t="s">
        <v>149</v>
      </c>
      <c r="B49" s="66" t="s">
        <v>156</v>
      </c>
      <c r="C49" s="66"/>
      <c r="D49" s="66">
        <v>156</v>
      </c>
      <c r="E49" s="46">
        <v>1</v>
      </c>
      <c r="F49" s="47" t="s">
        <v>82</v>
      </c>
      <c r="G49" s="47">
        <v>0</v>
      </c>
      <c r="H49" s="47" t="s">
        <v>83</v>
      </c>
      <c r="I49" s="48">
        <f>(L49/10.9375)+(M49/9.2105)+(N49/3.8889)-(O49/12.5)</f>
        <v>1.1885751510310438</v>
      </c>
      <c r="J49" s="67">
        <f>ROUND((L49/10.9375)+(M49/9.2105)+(N49/3.8889)-(O49/12.5),0)</f>
        <v>1</v>
      </c>
      <c r="L49" s="46">
        <v>4</v>
      </c>
      <c r="M49" s="46">
        <v>12</v>
      </c>
      <c r="N49" s="46">
        <v>0</v>
      </c>
      <c r="O49" s="46">
        <v>6</v>
      </c>
      <c r="P49" s="46">
        <v>64</v>
      </c>
      <c r="Q49" s="46">
        <v>54</v>
      </c>
      <c r="R49" s="50">
        <v>0</v>
      </c>
      <c r="S49" s="51">
        <f>V49</f>
        <v>0</v>
      </c>
      <c r="T49" s="52">
        <f>R49*S49</f>
        <v>0</v>
      </c>
      <c r="U49" s="51">
        <f>IF(ISBLANK(G49),999,MIN(G49,I49))</f>
        <v>0</v>
      </c>
      <c r="V49" s="51">
        <f>IF(U49=999,I49,U49)</f>
        <v>0</v>
      </c>
      <c r="W49" s="51">
        <f>P49*R49</f>
        <v>0</v>
      </c>
    </row>
    <row r="50" spans="1:23" ht="12.75">
      <c r="A50" s="46" t="s">
        <v>149</v>
      </c>
      <c r="B50" s="66" t="s">
        <v>157</v>
      </c>
      <c r="C50" s="66"/>
      <c r="D50" s="66">
        <v>28</v>
      </c>
      <c r="E50" s="46">
        <v>1</v>
      </c>
      <c r="F50" s="47" t="s">
        <v>114</v>
      </c>
      <c r="G50" s="47">
        <v>0</v>
      </c>
      <c r="H50" s="47" t="s">
        <v>83</v>
      </c>
      <c r="I50" s="48">
        <f>(L50/10.9375)+(M50/9.2105)+(N50/3.8889)-(O50/12.5)</f>
        <v>0.2285720489813644</v>
      </c>
      <c r="J50" s="67">
        <f>ROUND((L50/10.9375)+(M50/9.2105)+(N50/3.8889)-(O50/12.5),0)</f>
        <v>0</v>
      </c>
      <c r="L50" s="46">
        <v>1</v>
      </c>
      <c r="M50" s="46">
        <v>2</v>
      </c>
      <c r="N50" s="46">
        <v>0</v>
      </c>
      <c r="O50" s="46">
        <v>1</v>
      </c>
      <c r="P50" s="46">
        <v>11</v>
      </c>
      <c r="Q50" s="46">
        <v>10</v>
      </c>
      <c r="R50" s="50">
        <v>0</v>
      </c>
      <c r="S50" s="51">
        <f>V50</f>
        <v>0</v>
      </c>
      <c r="T50" s="52">
        <f>R50*S50</f>
        <v>0</v>
      </c>
      <c r="U50" s="51">
        <f>IF(ISBLANK(G50),999,MIN(G50,I50))</f>
        <v>0</v>
      </c>
      <c r="V50" s="51">
        <f>IF(U50=999,I50,U50)</f>
        <v>0</v>
      </c>
      <c r="W50" s="51">
        <f>P50*R50</f>
        <v>0</v>
      </c>
    </row>
    <row r="51" spans="1:23" ht="12.75">
      <c r="A51" s="46" t="s">
        <v>149</v>
      </c>
      <c r="B51" s="66" t="s">
        <v>158</v>
      </c>
      <c r="C51" s="66"/>
      <c r="D51" s="66"/>
      <c r="G51" s="47">
        <v>0</v>
      </c>
      <c r="H51" s="47" t="s">
        <v>83</v>
      </c>
      <c r="I51" s="48">
        <f>(L51/10.9375)+(M51/9.2105)+(N51/3.8889)-(O51/12.5)</f>
        <v>0</v>
      </c>
      <c r="J51" s="67">
        <f>ROUND((L51/10.9375)+(M51/9.2105)+(N51/3.8889)-(O51/12.5),0)</f>
        <v>0</v>
      </c>
      <c r="R51" s="50">
        <v>0</v>
      </c>
      <c r="S51" s="51">
        <f>V51</f>
        <v>0</v>
      </c>
      <c r="T51" s="52">
        <f>R51*S51</f>
        <v>0</v>
      </c>
      <c r="U51" s="51">
        <f>IF(ISBLANK(G51),999,MIN(G51,I51))</f>
        <v>0</v>
      </c>
      <c r="V51" s="51">
        <f>IF(U51=999,I51,U51)</f>
        <v>0</v>
      </c>
      <c r="W51" s="51">
        <f>P51*R51</f>
        <v>0</v>
      </c>
    </row>
    <row r="52" spans="1:23" ht="12.75">
      <c r="A52" s="46" t="s">
        <v>149</v>
      </c>
      <c r="B52" s="46" t="s">
        <v>159</v>
      </c>
      <c r="D52" s="46">
        <v>125</v>
      </c>
      <c r="E52" s="46">
        <v>0.5</v>
      </c>
      <c r="F52" s="47" t="s">
        <v>82</v>
      </c>
      <c r="G52" s="47">
        <v>0</v>
      </c>
      <c r="H52" s="47" t="s">
        <v>83</v>
      </c>
      <c r="I52" s="48">
        <f>(L52/10.9375)+(M52/9.2105)+(N52/3.8889)-(O52/12.5)</f>
        <v>2.254289885732501</v>
      </c>
      <c r="J52" s="67">
        <f>ROUND((L52/10.9375)+(M52/9.2105)+(N52/3.8889)-(O52/12.5),0)</f>
        <v>2</v>
      </c>
      <c r="L52" s="46">
        <v>2</v>
      </c>
      <c r="M52" s="46">
        <v>17</v>
      </c>
      <c r="N52" s="46">
        <v>1.5</v>
      </c>
      <c r="O52" s="46">
        <v>2</v>
      </c>
      <c r="P52" s="46">
        <v>15</v>
      </c>
      <c r="Q52" s="46">
        <v>80</v>
      </c>
      <c r="R52" s="50">
        <v>0</v>
      </c>
      <c r="S52" s="51">
        <f>V52</f>
        <v>0</v>
      </c>
      <c r="T52" s="52">
        <f>R52*S52</f>
        <v>0</v>
      </c>
      <c r="U52" s="51">
        <f>IF(ISBLANK(G52),999,MIN(G52,I52))</f>
        <v>0</v>
      </c>
      <c r="V52" s="51">
        <f>IF(U52=999,I52,U52)</f>
        <v>0</v>
      </c>
      <c r="W52" s="51">
        <f>P52*R52</f>
        <v>0</v>
      </c>
    </row>
    <row r="53" spans="1:23" ht="12.75">
      <c r="A53" s="46" t="s">
        <v>149</v>
      </c>
      <c r="B53" s="46" t="s">
        <v>160</v>
      </c>
      <c r="D53" s="46">
        <v>15</v>
      </c>
      <c r="E53" s="46">
        <v>10</v>
      </c>
      <c r="F53" s="47" t="s">
        <v>161</v>
      </c>
      <c r="G53" s="47">
        <v>0</v>
      </c>
      <c r="H53" s="47" t="s">
        <v>83</v>
      </c>
      <c r="I53" s="48">
        <f>(L53/10.9375)+(M53/9.2105)+(N53/3.8889)-(O53/12.5)</f>
        <v>0.48571333877910206</v>
      </c>
      <c r="J53" s="67">
        <f>ROUND((L53/10.9375)+(M53/9.2105)+(N53/3.8889)-(O53/12.5),0)</f>
        <v>0</v>
      </c>
      <c r="L53" s="46">
        <v>0.5</v>
      </c>
      <c r="M53" s="46">
        <v>0.5</v>
      </c>
      <c r="N53" s="46">
        <v>1.5</v>
      </c>
      <c r="O53" s="46">
        <v>0</v>
      </c>
      <c r="P53" s="46">
        <v>230</v>
      </c>
      <c r="Q53" s="46">
        <v>20</v>
      </c>
      <c r="R53" s="50">
        <v>0</v>
      </c>
      <c r="S53" s="51">
        <f>V53</f>
        <v>0</v>
      </c>
      <c r="T53" s="52">
        <f>R53*S53</f>
        <v>0</v>
      </c>
      <c r="U53" s="51">
        <f>IF(ISBLANK(G53),999,MIN(G53,I53))</f>
        <v>0</v>
      </c>
      <c r="V53" s="51">
        <f>IF(U53=999,I53,U53)</f>
        <v>0</v>
      </c>
      <c r="W53" s="51">
        <f>P53*R53</f>
        <v>0</v>
      </c>
    </row>
    <row r="54" spans="1:23" ht="12.75">
      <c r="A54" s="46" t="s">
        <v>149</v>
      </c>
      <c r="B54" s="46" t="s">
        <v>162</v>
      </c>
      <c r="E54" s="46">
        <v>0.5</v>
      </c>
      <c r="F54" s="47" t="s">
        <v>82</v>
      </c>
      <c r="G54" s="47">
        <v>0</v>
      </c>
      <c r="H54" s="47" t="s">
        <v>83</v>
      </c>
      <c r="I54" s="48">
        <f>(L54/10.9375)+(M54/9.2105)+(N54/3.8889)-(O54/12.5)</f>
        <v>0.8885738530702508</v>
      </c>
      <c r="J54" s="67">
        <f>ROUND((L54/10.9375)+(M54/9.2105)+(N54/3.8889)-(O54/12.5),0)</f>
        <v>1</v>
      </c>
      <c r="K54" s="46">
        <v>1</v>
      </c>
      <c r="L54" s="46">
        <v>2</v>
      </c>
      <c r="M54" s="46">
        <v>9</v>
      </c>
      <c r="N54" s="46">
        <v>0.5</v>
      </c>
      <c r="O54" s="46">
        <v>5</v>
      </c>
      <c r="P54" s="46">
        <v>5</v>
      </c>
      <c r="Q54" s="46">
        <v>40</v>
      </c>
      <c r="R54" s="50">
        <v>0</v>
      </c>
      <c r="S54" s="51">
        <f>V54</f>
        <v>0</v>
      </c>
      <c r="T54" s="52">
        <f>R54*S54</f>
        <v>0</v>
      </c>
      <c r="U54" s="51">
        <f>IF(ISBLANK(G54),999,MIN(G54,I54))</f>
        <v>0</v>
      </c>
      <c r="V54" s="51">
        <f>IF(U54=999,I54,U54)</f>
        <v>0</v>
      </c>
      <c r="W54" s="51">
        <f>P54*R54</f>
        <v>0</v>
      </c>
    </row>
    <row r="55" spans="1:23" ht="12.75">
      <c r="A55" s="46" t="s">
        <v>149</v>
      </c>
      <c r="B55" s="46" t="s">
        <v>163</v>
      </c>
      <c r="D55" s="46">
        <v>154</v>
      </c>
      <c r="E55" s="46">
        <v>1</v>
      </c>
      <c r="F55" s="47" t="s">
        <v>82</v>
      </c>
      <c r="G55" s="47">
        <v>5</v>
      </c>
      <c r="H55" s="47" t="s">
        <v>97</v>
      </c>
      <c r="I55" s="48">
        <f>(L55/10.9375)+(M55/9.2105)+(N55/3.8889)-(O55/12.5)</f>
        <v>4.982872032695604</v>
      </c>
      <c r="J55" s="67">
        <f>ROUND((L55/10.9375)+(M55/9.2105)+(N55/3.8889)-(O55/12.5),0)</f>
        <v>5</v>
      </c>
      <c r="L55" s="46">
        <v>1</v>
      </c>
      <c r="M55" s="46">
        <v>48</v>
      </c>
      <c r="N55" s="46">
        <v>0</v>
      </c>
      <c r="O55" s="46">
        <v>4</v>
      </c>
      <c r="P55" s="46">
        <v>0</v>
      </c>
      <c r="Q55" s="46">
        <v>179</v>
      </c>
      <c r="R55" s="50">
        <v>0</v>
      </c>
      <c r="S55" s="51">
        <f>V55</f>
        <v>4.982872032695604</v>
      </c>
      <c r="T55" s="52">
        <f>R55*S55</f>
        <v>0</v>
      </c>
      <c r="U55" s="51">
        <f>IF(ISBLANK(G55),999,MIN(G55,I55))</f>
        <v>4.982872032695604</v>
      </c>
      <c r="V55" s="51">
        <f>IF(U55=999,I55,U55)</f>
        <v>4.982872032695604</v>
      </c>
      <c r="W55" s="51">
        <f>P55*R55</f>
        <v>0</v>
      </c>
    </row>
    <row r="56" spans="1:23" ht="12.75">
      <c r="A56" s="46" t="s">
        <v>149</v>
      </c>
      <c r="B56" s="66" t="s">
        <v>164</v>
      </c>
      <c r="C56" s="66"/>
      <c r="D56" s="66">
        <v>125</v>
      </c>
      <c r="E56" s="46">
        <v>0.5</v>
      </c>
      <c r="F56" s="47" t="s">
        <v>82</v>
      </c>
      <c r="G56" s="47">
        <v>0</v>
      </c>
      <c r="H56" s="47" t="s">
        <v>83</v>
      </c>
      <c r="I56" s="48">
        <f>(L56/10.9375)+(M56/9.2105)+(N56/3.8889)-(O56/12.5)</f>
        <v>1.34000273470379</v>
      </c>
      <c r="J56" s="67">
        <f>ROUND((L56/10.9375)+(M56/9.2105)+(N56/3.8889)-(O56/12.5),0)</f>
        <v>1</v>
      </c>
      <c r="L56" s="46">
        <v>4</v>
      </c>
      <c r="M56" s="46">
        <v>10</v>
      </c>
      <c r="N56" s="46">
        <v>0.5</v>
      </c>
      <c r="O56" s="46">
        <v>3</v>
      </c>
      <c r="P56" s="46">
        <v>15</v>
      </c>
      <c r="Q56" s="46">
        <v>60</v>
      </c>
      <c r="R56" s="50">
        <v>0</v>
      </c>
      <c r="S56" s="51">
        <f>V56</f>
        <v>0</v>
      </c>
      <c r="T56" s="52">
        <f>R56*S56</f>
        <v>0</v>
      </c>
      <c r="U56" s="51">
        <f>IF(ISBLANK(G56),999,MIN(G56,I56))</f>
        <v>0</v>
      </c>
      <c r="V56" s="51">
        <f>IF(U56=999,I56,U56)</f>
        <v>0</v>
      </c>
      <c r="W56" s="51">
        <f>P56*R56</f>
        <v>0</v>
      </c>
    </row>
    <row r="57" spans="1:23" ht="12.75">
      <c r="A57" s="46" t="s">
        <v>149</v>
      </c>
      <c r="B57" s="46" t="s">
        <v>165</v>
      </c>
      <c r="D57" s="46">
        <v>33</v>
      </c>
      <c r="E57" s="46">
        <v>2</v>
      </c>
      <c r="F57" s="47" t="s">
        <v>109</v>
      </c>
      <c r="G57" s="47">
        <v>0</v>
      </c>
      <c r="H57" s="47" t="s">
        <v>83</v>
      </c>
      <c r="I57" s="48">
        <f>(L57/10.9375)+(M57/9.2105)+(N57/3.8889)-(O57/12.5)</f>
        <v>0.5828590040869505</v>
      </c>
      <c r="J57" s="67">
        <f>ROUND((L57/10.9375)+(M57/9.2105)+(N57/3.8889)-(O57/12.5),0)</f>
        <v>1</v>
      </c>
      <c r="L57" s="46">
        <v>1</v>
      </c>
      <c r="M57" s="46">
        <v>6</v>
      </c>
      <c r="N57" s="46">
        <v>0</v>
      </c>
      <c r="O57" s="46">
        <v>2</v>
      </c>
      <c r="P57" s="46">
        <v>15</v>
      </c>
      <c r="Q57" s="46">
        <v>30</v>
      </c>
      <c r="R57" s="50">
        <v>0</v>
      </c>
      <c r="S57" s="51">
        <f>V57</f>
        <v>0</v>
      </c>
      <c r="T57" s="52">
        <f>R57*S57</f>
        <v>0</v>
      </c>
      <c r="U57" s="51">
        <f>IF(ISBLANK(G57),999,MIN(G57,I57))</f>
        <v>0</v>
      </c>
      <c r="V57" s="51">
        <f>IF(U57=999,I57,U57)</f>
        <v>0</v>
      </c>
      <c r="W57" s="51">
        <f>P57*R57</f>
        <v>0</v>
      </c>
    </row>
    <row r="58" spans="1:23" ht="12.75">
      <c r="A58" s="46" t="s">
        <v>149</v>
      </c>
      <c r="B58" s="46" t="s">
        <v>166</v>
      </c>
      <c r="D58" s="46">
        <v>62</v>
      </c>
      <c r="E58" s="46">
        <v>0.25</v>
      </c>
      <c r="F58" s="47" t="s">
        <v>82</v>
      </c>
      <c r="G58" s="47">
        <v>0</v>
      </c>
      <c r="H58" s="47" t="s">
        <v>83</v>
      </c>
      <c r="I58" s="48">
        <f>(L58/10.9375)+(M58/9.2105)+(N58/3.8889)-(O58/12.5)</f>
        <v>0.4000012408198717</v>
      </c>
      <c r="J58" s="67">
        <f>ROUND((L58/10.9375)+(M58/9.2105)+(N58/3.8889)-(O58/12.5),0)</f>
        <v>0</v>
      </c>
      <c r="L58" s="46">
        <v>0.5</v>
      </c>
      <c r="M58" s="46">
        <v>4</v>
      </c>
      <c r="N58" s="46">
        <v>0</v>
      </c>
      <c r="O58" s="46">
        <v>1</v>
      </c>
      <c r="P58" s="46">
        <v>410</v>
      </c>
      <c r="Q58" s="46">
        <v>20</v>
      </c>
      <c r="R58" s="50">
        <v>0</v>
      </c>
      <c r="S58" s="51">
        <f>V58</f>
        <v>0</v>
      </c>
      <c r="T58" s="52">
        <f>R58*S58</f>
        <v>0</v>
      </c>
      <c r="U58" s="51">
        <f>IF(ISBLANK(G58),999,MIN(G58,I58))</f>
        <v>0</v>
      </c>
      <c r="V58" s="51">
        <f>IF(U58=999,I58,U58)</f>
        <v>0</v>
      </c>
      <c r="W58" s="51">
        <f>P58*R58</f>
        <v>0</v>
      </c>
    </row>
    <row r="59" spans="1:23" ht="12.75">
      <c r="A59" s="46" t="s">
        <v>149</v>
      </c>
      <c r="B59" s="46" t="s">
        <v>167</v>
      </c>
      <c r="D59" s="46">
        <v>121</v>
      </c>
      <c r="E59" s="46">
        <v>0.5</v>
      </c>
      <c r="F59" s="47" t="s">
        <v>82</v>
      </c>
      <c r="G59" s="47">
        <v>0</v>
      </c>
      <c r="H59" s="47" t="s">
        <v>83</v>
      </c>
      <c r="I59" s="48">
        <f>(L59/10.9375)+(M59/9.2105)+(N59/3.8889)-(O59/12.5)</f>
        <v>0.554287265310554</v>
      </c>
      <c r="J59" s="67">
        <f>ROUND((L59/10.9375)+(M59/9.2105)+(N59/3.8889)-(O59/12.5),0)</f>
        <v>1</v>
      </c>
      <c r="L59" s="46">
        <v>1</v>
      </c>
      <c r="M59" s="46">
        <v>5</v>
      </c>
      <c r="N59" s="46">
        <v>0</v>
      </c>
      <c r="O59" s="46">
        <v>1</v>
      </c>
      <c r="P59" s="46">
        <v>20</v>
      </c>
      <c r="Q59" s="46">
        <v>25</v>
      </c>
      <c r="R59" s="50">
        <v>0</v>
      </c>
      <c r="S59" s="51">
        <f>V59</f>
        <v>0</v>
      </c>
      <c r="T59" s="52">
        <f>R59*S59</f>
        <v>0</v>
      </c>
      <c r="U59" s="51">
        <f>IF(ISBLANK(G59),999,MIN(G59,I59))</f>
        <v>0</v>
      </c>
      <c r="V59" s="51">
        <f>IF(U59=999,I59,U59)</f>
        <v>0</v>
      </c>
      <c r="W59" s="51">
        <f>P59*R59</f>
        <v>0</v>
      </c>
    </row>
    <row r="60" spans="1:23" ht="12.75">
      <c r="A60" s="46" t="s">
        <v>149</v>
      </c>
      <c r="B60" s="46" t="s">
        <v>168</v>
      </c>
      <c r="D60" s="46">
        <v>123</v>
      </c>
      <c r="E60" s="46">
        <v>0.5</v>
      </c>
      <c r="F60" s="47" t="s">
        <v>82</v>
      </c>
      <c r="G60" s="47">
        <v>0</v>
      </c>
      <c r="H60" s="47" t="s">
        <v>83</v>
      </c>
      <c r="I60" s="48">
        <f>(L60/10.9375)+(M60/9.2105)+(N60/3.8889)-(O60/12.5)</f>
        <v>0.6628590040869505</v>
      </c>
      <c r="J60" s="67">
        <f>ROUND((L60/10.9375)+(M60/9.2105)+(N60/3.8889)-(O60/12.5),0)</f>
        <v>1</v>
      </c>
      <c r="L60" s="46">
        <v>1</v>
      </c>
      <c r="M60" s="46">
        <v>6</v>
      </c>
      <c r="N60" s="46">
        <v>0</v>
      </c>
      <c r="O60" s="46">
        <v>1</v>
      </c>
      <c r="P60" s="46">
        <v>20</v>
      </c>
      <c r="Q60" s="46">
        <v>35</v>
      </c>
      <c r="R60" s="50">
        <v>0</v>
      </c>
      <c r="S60" s="51">
        <f>V60</f>
        <v>0</v>
      </c>
      <c r="T60" s="52">
        <f>R60*S60</f>
        <v>0</v>
      </c>
      <c r="U60" s="51">
        <f>IF(ISBLANK(G60),999,MIN(G60,I60))</f>
        <v>0</v>
      </c>
      <c r="V60" s="51">
        <f>IF(U60=999,I60,U60)</f>
        <v>0</v>
      </c>
      <c r="W60" s="51">
        <f>P60*R60</f>
        <v>0</v>
      </c>
    </row>
    <row r="61" spans="1:23" ht="12.75">
      <c r="A61" s="46" t="s">
        <v>149</v>
      </c>
      <c r="B61" s="46" t="s">
        <v>169</v>
      </c>
      <c r="D61" s="46">
        <v>14</v>
      </c>
      <c r="E61" s="46">
        <v>0.5</v>
      </c>
      <c r="F61" s="47" t="s">
        <v>114</v>
      </c>
      <c r="H61" s="47" t="s">
        <v>97</v>
      </c>
      <c r="I61" s="48">
        <f>(L61/10.9375)+(M61/9.2105)+(N61/3.8889)-(O61/12.5)</f>
        <v>0.754287575515522</v>
      </c>
      <c r="J61" s="67">
        <f>ROUND((L61/10.9375)+(M61/9.2105)+(N61/3.8889)-(O61/12.5),0)</f>
        <v>1</v>
      </c>
      <c r="L61" s="46">
        <v>2</v>
      </c>
      <c r="M61" s="46">
        <v>6</v>
      </c>
      <c r="N61" s="46">
        <v>0</v>
      </c>
      <c r="O61" s="46">
        <v>1</v>
      </c>
      <c r="P61" s="46">
        <v>35</v>
      </c>
      <c r="Q61" s="46">
        <v>35</v>
      </c>
      <c r="R61" s="50">
        <v>0</v>
      </c>
      <c r="S61" s="51">
        <f>V61</f>
        <v>0.754287575515522</v>
      </c>
      <c r="T61" s="52">
        <f>R61*S61</f>
        <v>0</v>
      </c>
      <c r="U61" s="51">
        <f>IF(ISBLANK(G61),999,MIN(G61,I61))</f>
        <v>999</v>
      </c>
      <c r="V61" s="51">
        <f>IF(U61=999,I61,U61)</f>
        <v>0.754287575515522</v>
      </c>
      <c r="W61" s="51">
        <f>P61*R61</f>
        <v>0</v>
      </c>
    </row>
    <row r="62" spans="1:23" ht="12.75">
      <c r="A62" s="46" t="s">
        <v>170</v>
      </c>
      <c r="B62" s="46" t="s">
        <v>171</v>
      </c>
      <c r="D62" s="46">
        <v>50</v>
      </c>
      <c r="E62" s="46">
        <v>50</v>
      </c>
      <c r="F62" s="47" t="s">
        <v>56</v>
      </c>
      <c r="H62" s="47" t="s">
        <v>97</v>
      </c>
      <c r="I62" s="48">
        <f>(L62/10.9375)+(M62/9.2105)+(N62/3.8889)-(O62/12.5)</f>
        <v>2.9764564571660874</v>
      </c>
      <c r="J62" s="67">
        <f>ROUND((L62/10.9375)+(M62/9.2105)+(N62/3.8889)-(O62/12.5),0)</f>
        <v>3</v>
      </c>
      <c r="L62" s="46">
        <v>1.43</v>
      </c>
      <c r="M62" s="46">
        <v>12</v>
      </c>
      <c r="N62" s="46">
        <v>6</v>
      </c>
      <c r="O62" s="46">
        <v>0</v>
      </c>
      <c r="P62" s="46">
        <v>0</v>
      </c>
      <c r="Q62" s="46">
        <v>164</v>
      </c>
      <c r="R62" s="50">
        <v>0</v>
      </c>
      <c r="S62" s="51">
        <f>V62</f>
        <v>2.9764564571660874</v>
      </c>
      <c r="T62" s="52">
        <f>R62*S62</f>
        <v>0</v>
      </c>
      <c r="U62" s="51">
        <f>IF(ISBLANK(G62),999,MIN(G62,I62))</f>
        <v>999</v>
      </c>
      <c r="V62" s="51">
        <f>IF(U62=999,I62,U62)</f>
        <v>2.9764564571660874</v>
      </c>
      <c r="W62" s="51">
        <f>P62*R62</f>
        <v>0</v>
      </c>
    </row>
    <row r="63" spans="1:23" ht="12.75">
      <c r="A63" s="46" t="s">
        <v>170</v>
      </c>
      <c r="B63" s="46" t="s">
        <v>172</v>
      </c>
      <c r="D63" s="46">
        <v>30</v>
      </c>
      <c r="E63" s="46">
        <v>1</v>
      </c>
      <c r="F63" s="47" t="s">
        <v>114</v>
      </c>
      <c r="H63" s="47" t="s">
        <v>97</v>
      </c>
      <c r="I63" s="48">
        <f>(L63/10.9375)+(M63/9.2105)+(N63/3.8889)-(O63/12.5)</f>
        <v>1.9091419934849725</v>
      </c>
      <c r="J63" s="67">
        <f>ROUND((L63/10.9375)+(M63/9.2105)+(N63/3.8889)-(O63/12.5),0)</f>
        <v>2</v>
      </c>
      <c r="L63" s="46">
        <v>0</v>
      </c>
      <c r="M63" s="46">
        <v>7.4</v>
      </c>
      <c r="N63" s="46">
        <v>4.3</v>
      </c>
      <c r="O63" s="46">
        <v>0</v>
      </c>
      <c r="P63" s="46">
        <v>0</v>
      </c>
      <c r="Q63" s="46">
        <v>117</v>
      </c>
      <c r="R63" s="50">
        <v>0</v>
      </c>
      <c r="S63" s="51">
        <f>V63</f>
        <v>1.9091419934849725</v>
      </c>
      <c r="T63" s="52">
        <f>R63*S63</f>
        <v>0</v>
      </c>
      <c r="U63" s="51">
        <f>IF(ISBLANK(G63),999,MIN(G63,I63))</f>
        <v>999</v>
      </c>
      <c r="V63" s="51">
        <f>IF(U63=999,I63,U63)</f>
        <v>1.9091419934849725</v>
      </c>
      <c r="W63" s="51">
        <f>P63*R63</f>
        <v>0</v>
      </c>
    </row>
    <row r="64" spans="1:23" ht="12.75">
      <c r="A64" s="46" t="s">
        <v>173</v>
      </c>
      <c r="B64" s="46" t="s">
        <v>174</v>
      </c>
      <c r="E64" s="46">
        <v>1</v>
      </c>
      <c r="F64" s="47" t="s">
        <v>175</v>
      </c>
      <c r="H64" s="47" t="s">
        <v>97</v>
      </c>
      <c r="I64" s="48">
        <f>(L64/10.9375)+(M64/9.2105)+(N64/3.8889)-(O64/12.5)</f>
        <v>3.3885669061389154</v>
      </c>
      <c r="J64" s="67">
        <f>ROUND((L64/10.9375)+(M64/9.2105)+(N64/3.8889)-(O64/12.5),0)</f>
        <v>3</v>
      </c>
      <c r="K64" s="46">
        <v>3</v>
      </c>
      <c r="L64" s="46">
        <v>15</v>
      </c>
      <c r="M64" s="46">
        <v>2</v>
      </c>
      <c r="N64" s="46">
        <v>7</v>
      </c>
      <c r="O64" s="46">
        <v>0</v>
      </c>
      <c r="P64" s="46">
        <v>480</v>
      </c>
      <c r="Q64" s="46">
        <v>140</v>
      </c>
      <c r="R64" s="50">
        <v>0</v>
      </c>
      <c r="S64" s="51">
        <f>V64</f>
        <v>3.3885669061389154</v>
      </c>
      <c r="T64" s="52">
        <f>R64*S64</f>
        <v>0</v>
      </c>
      <c r="U64" s="51">
        <f>IF(ISBLANK(G64),999,MIN(G64,I64))</f>
        <v>999</v>
      </c>
      <c r="V64" s="51">
        <f>IF(U64=999,I64,U64)</f>
        <v>3.3885669061389154</v>
      </c>
      <c r="W64" s="51">
        <f>P64*R64</f>
        <v>0</v>
      </c>
    </row>
    <row r="65" spans="1:23" ht="12.75">
      <c r="A65" s="46" t="s">
        <v>173</v>
      </c>
      <c r="B65" s="46" t="s">
        <v>176</v>
      </c>
      <c r="D65" s="46">
        <v>50</v>
      </c>
      <c r="E65" s="46">
        <v>1</v>
      </c>
      <c r="F65" s="47" t="s">
        <v>177</v>
      </c>
      <c r="H65" s="47" t="s">
        <v>97</v>
      </c>
      <c r="I65" s="48">
        <f>(L65/10.9375)+(M65/9.2105)+(N65/3.8889)-(O65/12.5)</f>
        <v>1.091430122453411</v>
      </c>
      <c r="J65" s="67">
        <f>ROUND((L65/10.9375)+(M65/9.2105)+(N65/3.8889)-(O65/12.5),0)</f>
        <v>1</v>
      </c>
      <c r="L65" s="46">
        <v>6</v>
      </c>
      <c r="M65" s="46">
        <v>5</v>
      </c>
      <c r="N65" s="46">
        <v>0</v>
      </c>
      <c r="O65" s="46">
        <v>0</v>
      </c>
      <c r="P65" s="46">
        <v>500</v>
      </c>
      <c r="Q65" s="46">
        <v>45</v>
      </c>
      <c r="R65" s="50">
        <v>0</v>
      </c>
      <c r="S65" s="51">
        <f>V65</f>
        <v>1.091430122453411</v>
      </c>
      <c r="T65" s="52">
        <f>R65*S65</f>
        <v>0</v>
      </c>
      <c r="U65" s="51">
        <f>IF(ISBLANK(G65),999,MIN(G65,I65))</f>
        <v>999</v>
      </c>
      <c r="V65" s="51">
        <f>IF(U65=999,I65,U65)</f>
        <v>1.091430122453411</v>
      </c>
      <c r="W65" s="51">
        <f>P65*R65</f>
        <v>0</v>
      </c>
    </row>
    <row r="66" spans="1:23" ht="12.75">
      <c r="A66" s="46" t="s">
        <v>173</v>
      </c>
      <c r="B66" s="66" t="s">
        <v>178</v>
      </c>
      <c r="C66" s="66"/>
      <c r="D66" s="66"/>
      <c r="H66" s="47" t="s">
        <v>97</v>
      </c>
      <c r="I66" s="48">
        <f>(L66/10.9375)+(M66/9.2105)+(N66/3.8889)-(O66/12.5)</f>
        <v>0</v>
      </c>
      <c r="J66" s="67">
        <f>ROUND((L66/10.9375)+(M66/9.2105)+(N66/3.8889)-(O66/12.5),0)</f>
        <v>0</v>
      </c>
      <c r="R66" s="50">
        <v>0</v>
      </c>
      <c r="S66" s="51">
        <f>V66</f>
        <v>0</v>
      </c>
      <c r="T66" s="52">
        <f>R66*S66</f>
        <v>0</v>
      </c>
      <c r="U66" s="51">
        <f>IF(ISBLANK(G66),999,MIN(G66,I66))</f>
        <v>999</v>
      </c>
      <c r="V66" s="51">
        <f>IF(U66=999,I66,U66)</f>
        <v>0</v>
      </c>
      <c r="W66" s="51">
        <f>P66*R66</f>
        <v>0</v>
      </c>
    </row>
    <row r="67" spans="1:23" ht="12.75">
      <c r="A67" s="46" t="s">
        <v>173</v>
      </c>
      <c r="B67" s="66" t="s">
        <v>179</v>
      </c>
      <c r="C67" s="66"/>
      <c r="D67" s="66"/>
      <c r="H67" s="47" t="s">
        <v>97</v>
      </c>
      <c r="I67" s="48">
        <f>(L67/10.9375)+(M67/9.2105)+(N67/3.8889)-(O67/12.5)</f>
        <v>0</v>
      </c>
      <c r="J67" s="67">
        <f>ROUND((L67/10.9375)+(M67/9.2105)+(N67/3.8889)-(O67/12.5),0)</f>
        <v>0</v>
      </c>
      <c r="R67" s="50">
        <v>0</v>
      </c>
      <c r="S67" s="51">
        <f>V67</f>
        <v>0</v>
      </c>
      <c r="T67" s="52">
        <f>R67*S67</f>
        <v>0</v>
      </c>
      <c r="U67" s="51">
        <f>IF(ISBLANK(G67),999,MIN(G67,I67))</f>
        <v>999</v>
      </c>
      <c r="V67" s="51">
        <f>IF(U67=999,I67,U67)</f>
        <v>0</v>
      </c>
      <c r="W67" s="51">
        <f>P67*R67</f>
        <v>0</v>
      </c>
    </row>
    <row r="68" spans="1:23" ht="12.75">
      <c r="A68" s="46" t="s">
        <v>173</v>
      </c>
      <c r="B68" s="66" t="s">
        <v>180</v>
      </c>
      <c r="C68" s="66"/>
      <c r="D68" s="66"/>
      <c r="H68" s="47" t="s">
        <v>97</v>
      </c>
      <c r="I68" s="48">
        <f>(L68/10.9375)+(M68/9.2105)+(N68/3.8889)-(O68/12.5)</f>
        <v>0</v>
      </c>
      <c r="J68" s="67">
        <f>ROUND((L68/10.9375)+(M68/9.2105)+(N68/3.8889)-(O68/12.5),0)</f>
        <v>0</v>
      </c>
      <c r="R68" s="50">
        <v>0</v>
      </c>
      <c r="S68" s="51">
        <f>V68</f>
        <v>0</v>
      </c>
      <c r="T68" s="52">
        <f>R68*S68</f>
        <v>0</v>
      </c>
      <c r="U68" s="51">
        <f>IF(ISBLANK(G68),999,MIN(G68,I68))</f>
        <v>999</v>
      </c>
      <c r="V68" s="51">
        <f>IF(U68=999,I68,U68)</f>
        <v>0</v>
      </c>
      <c r="W68" s="51">
        <f>P68*R68</f>
        <v>0</v>
      </c>
    </row>
    <row r="69" spans="1:23" ht="12.75">
      <c r="A69" s="46" t="s">
        <v>173</v>
      </c>
      <c r="B69" s="66" t="s">
        <v>181</v>
      </c>
      <c r="C69" s="66"/>
      <c r="D69" s="66"/>
      <c r="E69" s="46">
        <v>1</v>
      </c>
      <c r="F69" s="47" t="s">
        <v>148</v>
      </c>
      <c r="H69" s="47" t="s">
        <v>97</v>
      </c>
      <c r="I69" s="48">
        <f>(L69/10.9375)+(M69/9.2105)+(N69/3.8889)-(O69/12.5)</f>
        <v>4.068565551037201</v>
      </c>
      <c r="J69" s="67">
        <f>ROUND((L69/10.9375)+(M69/9.2105)+(N69/3.8889)-(O69/12.5),0)</f>
        <v>4</v>
      </c>
      <c r="L69" s="46">
        <v>22</v>
      </c>
      <c r="M69" s="46">
        <v>0</v>
      </c>
      <c r="N69" s="46">
        <v>8</v>
      </c>
      <c r="O69" s="46">
        <v>0</v>
      </c>
      <c r="P69" s="46">
        <v>80</v>
      </c>
      <c r="Q69" s="46">
        <v>160</v>
      </c>
      <c r="R69" s="50">
        <v>0</v>
      </c>
      <c r="S69" s="51">
        <f>V69</f>
        <v>4.068565551037201</v>
      </c>
      <c r="T69" s="52">
        <f>R69*S69</f>
        <v>0</v>
      </c>
      <c r="U69" s="51">
        <f>IF(ISBLANK(G69),999,MIN(G69,I69))</f>
        <v>999</v>
      </c>
      <c r="V69" s="51">
        <f>IF(U69=999,I69,U69)</f>
        <v>4.068565551037201</v>
      </c>
      <c r="W69" s="51">
        <f>P69*R69</f>
        <v>0</v>
      </c>
    </row>
    <row r="70" spans="1:23" ht="12.75">
      <c r="A70" s="46" t="s">
        <v>173</v>
      </c>
      <c r="B70" s="46" t="s">
        <v>182</v>
      </c>
      <c r="E70" s="46">
        <v>0.33</v>
      </c>
      <c r="F70" s="47" t="s">
        <v>82</v>
      </c>
      <c r="H70" s="47" t="s">
        <v>97</v>
      </c>
      <c r="I70" s="48">
        <f>(L70/10.9375)+(M70/9.2105)+(N70/3.8889)-(O70/12.5)</f>
        <v>1.5085732898012363</v>
      </c>
      <c r="J70" s="67">
        <f>ROUND((L70/10.9375)+(M70/9.2105)+(N70/3.8889)-(O70/12.5),0)</f>
        <v>2</v>
      </c>
      <c r="K70" s="46">
        <v>2</v>
      </c>
      <c r="L70" s="46">
        <v>12</v>
      </c>
      <c r="M70" s="46">
        <v>6</v>
      </c>
      <c r="N70" s="46">
        <v>0</v>
      </c>
      <c r="O70" s="46">
        <v>3</v>
      </c>
      <c r="P70" s="46">
        <v>310</v>
      </c>
      <c r="Q70" s="46">
        <v>70</v>
      </c>
      <c r="R70" s="50">
        <v>0</v>
      </c>
      <c r="S70" s="51">
        <f>V70</f>
        <v>1.5085732898012363</v>
      </c>
      <c r="T70" s="52">
        <f>R70*S70</f>
        <v>0</v>
      </c>
      <c r="U70" s="51">
        <f>IF(ISBLANK(G70),999,MIN(G70,I70))</f>
        <v>999</v>
      </c>
      <c r="V70" s="51">
        <f>IF(U70=999,I70,U70)</f>
        <v>1.5085732898012363</v>
      </c>
      <c r="W70" s="51">
        <f>P70*R70</f>
        <v>0</v>
      </c>
    </row>
    <row r="71" spans="1:23" ht="12.75">
      <c r="A71" s="46" t="s">
        <v>173</v>
      </c>
      <c r="B71" s="66" t="s">
        <v>183</v>
      </c>
      <c r="C71" s="66"/>
      <c r="D71" s="66"/>
      <c r="E71" s="46">
        <v>4</v>
      </c>
      <c r="F71" s="47" t="s">
        <v>184</v>
      </c>
      <c r="H71" s="47" t="s">
        <v>97</v>
      </c>
      <c r="I71" s="48">
        <f>(L71/10.9375)+(M71/9.2105)+(N71/3.8889)-(O71/12.5)</f>
        <v>2.619996481643592</v>
      </c>
      <c r="J71" s="67">
        <f>ROUND((L71/10.9375)+(M71/9.2105)+(N71/3.8889)-(O71/12.5),0)</f>
        <v>3</v>
      </c>
      <c r="L71" s="46">
        <v>14</v>
      </c>
      <c r="M71" s="46">
        <v>0.5</v>
      </c>
      <c r="N71" s="46">
        <v>5</v>
      </c>
      <c r="O71" s="46">
        <v>0</v>
      </c>
      <c r="P71" s="46">
        <v>510</v>
      </c>
      <c r="Q71" s="46">
        <v>110</v>
      </c>
      <c r="R71" s="50">
        <v>0</v>
      </c>
      <c r="S71" s="51">
        <f>V71</f>
        <v>2.619996481643592</v>
      </c>
      <c r="T71" s="52">
        <f>R71*S71</f>
        <v>0</v>
      </c>
      <c r="U71" s="51">
        <f>IF(ISBLANK(G71),999,MIN(G71,I71))</f>
        <v>999</v>
      </c>
      <c r="V71" s="51">
        <f>IF(U71=999,I71,U71)</f>
        <v>2.619996481643592</v>
      </c>
      <c r="W71" s="51">
        <f>P71*R71</f>
        <v>0</v>
      </c>
    </row>
    <row r="72" spans="1:23" ht="12.75">
      <c r="A72" s="46" t="s">
        <v>173</v>
      </c>
      <c r="B72" s="66" t="s">
        <v>185</v>
      </c>
      <c r="C72" s="66"/>
      <c r="D72" s="66"/>
      <c r="E72" s="46">
        <v>6</v>
      </c>
      <c r="F72" s="47" t="s">
        <v>88</v>
      </c>
      <c r="H72" s="47" t="s">
        <v>97</v>
      </c>
      <c r="I72" s="48">
        <f>(L72/10.9375)+(M72/9.2105)+(N72/3.8889)-(O72/12.5)</f>
        <v>0.9685713714305073</v>
      </c>
      <c r="J72" s="67">
        <f>ROUND((L72/10.9375)+(M72/9.2105)+(N72/3.8889)-(O72/12.5),0)</f>
        <v>1</v>
      </c>
      <c r="K72" s="46">
        <v>1</v>
      </c>
      <c r="L72" s="46">
        <v>8</v>
      </c>
      <c r="M72" s="46">
        <v>1</v>
      </c>
      <c r="N72" s="46">
        <v>0.5</v>
      </c>
      <c r="O72" s="46">
        <v>0</v>
      </c>
      <c r="P72" s="46">
        <v>460</v>
      </c>
      <c r="Q72" s="46">
        <v>45</v>
      </c>
      <c r="R72" s="50">
        <v>0</v>
      </c>
      <c r="S72" s="51">
        <f>V72</f>
        <v>0.9685713714305073</v>
      </c>
      <c r="T72" s="52">
        <f>R72*S72</f>
        <v>0</v>
      </c>
      <c r="U72" s="51">
        <f>IF(ISBLANK(G72),999,MIN(G72,I72))</f>
        <v>999</v>
      </c>
      <c r="V72" s="51">
        <f>IF(U72=999,I72,U72)</f>
        <v>0.9685713714305073</v>
      </c>
      <c r="W72" s="51">
        <f>P72*R72</f>
        <v>0</v>
      </c>
    </row>
    <row r="73" spans="1:23" ht="12.75">
      <c r="A73" s="46" t="s">
        <v>173</v>
      </c>
      <c r="B73" s="46" t="s">
        <v>186</v>
      </c>
      <c r="E73" s="46">
        <v>1</v>
      </c>
      <c r="F73" s="47" t="s">
        <v>148</v>
      </c>
      <c r="H73" s="47" t="s">
        <v>97</v>
      </c>
      <c r="I73" s="48">
        <f>(L73/10.9375)+(M73/9.2105)+(N73/3.8889)-(O73/12.5)</f>
        <v>2.525712391843918</v>
      </c>
      <c r="J73" s="67">
        <f>ROUND((L73/10.9375)+(M73/9.2105)+(N73/3.8889)-(O73/12.5),0)</f>
        <v>3</v>
      </c>
      <c r="L73" s="46">
        <v>18</v>
      </c>
      <c r="M73" s="46">
        <v>1</v>
      </c>
      <c r="N73" s="46">
        <v>3</v>
      </c>
      <c r="O73" s="46">
        <v>0</v>
      </c>
      <c r="P73" s="46">
        <v>380</v>
      </c>
      <c r="Q73" s="46">
        <v>110</v>
      </c>
      <c r="R73" s="50">
        <v>0</v>
      </c>
      <c r="S73" s="51">
        <f>V73</f>
        <v>2.525712391843918</v>
      </c>
      <c r="T73" s="52">
        <f>R73*S73</f>
        <v>0</v>
      </c>
      <c r="U73" s="51">
        <f>IF(ISBLANK(G73),999,MIN(G73,I73))</f>
        <v>999</v>
      </c>
      <c r="V73" s="51">
        <f>IF(U73=999,I73,U73)</f>
        <v>2.525712391843918</v>
      </c>
      <c r="W73" s="51">
        <f>P73*R73</f>
        <v>0</v>
      </c>
    </row>
    <row r="74" spans="1:23" ht="12.75">
      <c r="A74" s="46" t="s">
        <v>187</v>
      </c>
      <c r="B74" s="66" t="s">
        <v>188</v>
      </c>
      <c r="C74" s="66"/>
      <c r="D74" s="66"/>
      <c r="E74" s="46">
        <v>0.25</v>
      </c>
      <c r="F74" s="47" t="s">
        <v>82</v>
      </c>
      <c r="H74" s="47" t="s">
        <v>83</v>
      </c>
      <c r="I74" s="48">
        <f>(L74/10.9375)+(M74/9.2105)+(N74/3.8889)-(O74/12.5)</f>
        <v>4.2828665877883845</v>
      </c>
      <c r="J74" s="67">
        <f>ROUND((L74/10.9375)+(M74/9.2105)+(N74/3.8889)-(O74/12.5),0)</f>
        <v>4</v>
      </c>
      <c r="L74" s="46">
        <v>4</v>
      </c>
      <c r="M74" s="46">
        <v>34</v>
      </c>
      <c r="N74" s="46">
        <v>1.5</v>
      </c>
      <c r="O74" s="46">
        <v>2</v>
      </c>
      <c r="P74" s="46">
        <v>0</v>
      </c>
      <c r="Q74" s="46">
        <v>160</v>
      </c>
      <c r="R74" s="50">
        <v>0</v>
      </c>
      <c r="S74" s="51">
        <f>V74</f>
        <v>4.2828665877883845</v>
      </c>
      <c r="T74" s="52">
        <f>R74*S74</f>
        <v>0</v>
      </c>
      <c r="U74" s="51">
        <f>IF(ISBLANK(G74),999,MIN(G74,I74))</f>
        <v>999</v>
      </c>
      <c r="V74" s="51">
        <f>IF(U74=999,I74,U74)</f>
        <v>4.2828665877883845</v>
      </c>
      <c r="W74" s="51">
        <f>P74*R74</f>
        <v>0</v>
      </c>
    </row>
    <row r="75" spans="1:23" ht="12.75">
      <c r="A75" s="46" t="s">
        <v>187</v>
      </c>
      <c r="B75" s="66" t="s">
        <v>189</v>
      </c>
      <c r="C75" s="66"/>
      <c r="D75" s="66"/>
      <c r="E75" s="46">
        <v>0.25</v>
      </c>
      <c r="F75" s="47" t="s">
        <v>82</v>
      </c>
      <c r="H75" s="47" t="s">
        <v>97</v>
      </c>
      <c r="I75" s="48">
        <f>(L75/10.9375)+(M75/9.2105)+(N75/3.8889)-(O75/12.5)</f>
        <v>4.182868310235989</v>
      </c>
      <c r="J75" s="67">
        <f>ROUND((L75/10.9375)+(M75/9.2105)+(N75/3.8889)-(O75/12.5),0)</f>
        <v>4</v>
      </c>
      <c r="L75" s="46">
        <v>3</v>
      </c>
      <c r="M75" s="46">
        <v>36</v>
      </c>
      <c r="N75" s="46">
        <v>0</v>
      </c>
      <c r="O75" s="46">
        <v>0</v>
      </c>
      <c r="P75" s="46">
        <v>0</v>
      </c>
      <c r="Q75" s="46">
        <v>160</v>
      </c>
      <c r="R75" s="50">
        <v>0</v>
      </c>
      <c r="S75" s="51">
        <f>V75</f>
        <v>4.182868310235989</v>
      </c>
      <c r="T75" s="52">
        <f>R75*S75</f>
        <v>0</v>
      </c>
      <c r="U75" s="51">
        <f>IF(ISBLANK(G75),999,MIN(G75,I75))</f>
        <v>999</v>
      </c>
      <c r="V75" s="51">
        <f>IF(U75=999,I75,U75)</f>
        <v>4.182868310235989</v>
      </c>
      <c r="W75" s="51">
        <f>P75*R75</f>
        <v>0</v>
      </c>
    </row>
    <row r="76" spans="1:23" ht="12.75">
      <c r="A76" s="46" t="s">
        <v>187</v>
      </c>
      <c r="B76" s="66" t="s">
        <v>190</v>
      </c>
      <c r="C76" s="66"/>
      <c r="D76" s="66"/>
      <c r="E76" s="46">
        <v>0.25</v>
      </c>
      <c r="F76" s="47" t="s">
        <v>82</v>
      </c>
      <c r="H76" s="47" t="s">
        <v>83</v>
      </c>
      <c r="I76" s="48">
        <f>(L76/10.9375)+(M76/9.2105)+(N76/3.8889)-(O76/12.5)</f>
        <v>3.9257234775814815</v>
      </c>
      <c r="J76" s="67">
        <f>ROUND((L76/10.9375)+(M76/9.2105)+(N76/3.8889)-(O76/12.5),0)</f>
        <v>4</v>
      </c>
      <c r="L76" s="46">
        <v>3</v>
      </c>
      <c r="M76" s="46">
        <v>32</v>
      </c>
      <c r="N76" s="46">
        <v>1</v>
      </c>
      <c r="O76" s="46">
        <v>1</v>
      </c>
      <c r="P76" s="46">
        <v>0</v>
      </c>
      <c r="Q76" s="46">
        <v>150</v>
      </c>
      <c r="R76" s="50">
        <v>0</v>
      </c>
      <c r="S76" s="51">
        <f>V76</f>
        <v>3.9257234775814815</v>
      </c>
      <c r="T76" s="52">
        <f>R76*S76</f>
        <v>0</v>
      </c>
      <c r="U76" s="51">
        <f>IF(ISBLANK(G76),999,MIN(G76,I76))</f>
        <v>999</v>
      </c>
      <c r="V76" s="51">
        <f>IF(U76=999,I76,U76)</f>
        <v>3.9257234775814815</v>
      </c>
      <c r="W76" s="51">
        <f>P76*R76</f>
        <v>0</v>
      </c>
    </row>
    <row r="77" spans="1:23" ht="12.75">
      <c r="A77" s="46" t="s">
        <v>187</v>
      </c>
      <c r="B77" s="46" t="s">
        <v>191</v>
      </c>
      <c r="D77" s="46">
        <v>56</v>
      </c>
      <c r="E77" s="46">
        <v>2</v>
      </c>
      <c r="F77" s="47" t="s">
        <v>114</v>
      </c>
      <c r="H77" s="47" t="s">
        <v>83</v>
      </c>
      <c r="I77" s="48">
        <f>(L77/10.9375)+(M77/9.2105)+(N77/3.8889)-(O77/12.5)</f>
        <v>4.98858205718162</v>
      </c>
      <c r="J77" s="67">
        <f>ROUND((L77/10.9375)+(M77/9.2105)+(N77/3.8889)-(O77/12.5),0)</f>
        <v>5</v>
      </c>
      <c r="L77" s="46">
        <v>7</v>
      </c>
      <c r="M77" s="46">
        <v>39</v>
      </c>
      <c r="N77" s="46">
        <v>2</v>
      </c>
      <c r="O77" s="46">
        <v>5</v>
      </c>
      <c r="P77" s="46">
        <v>0</v>
      </c>
      <c r="Q77" s="46">
        <v>200</v>
      </c>
      <c r="R77" s="50">
        <v>0</v>
      </c>
      <c r="S77" s="51">
        <f>V77</f>
        <v>4.98858205718162</v>
      </c>
      <c r="T77" s="52">
        <f>R77*S77</f>
        <v>0</v>
      </c>
      <c r="U77" s="51">
        <f>IF(ISBLANK(G77),999,MIN(G77,I77))</f>
        <v>999</v>
      </c>
      <c r="V77" s="51">
        <f>IF(U77=999,I77,U77)</f>
        <v>4.98858205718162</v>
      </c>
      <c r="W77" s="51">
        <f>P77*R77</f>
        <v>0</v>
      </c>
    </row>
    <row r="78" spans="1:23" ht="12.75">
      <c r="A78" s="46" t="s">
        <v>187</v>
      </c>
      <c r="B78" s="46" t="s">
        <v>192</v>
      </c>
      <c r="D78" s="46">
        <v>56</v>
      </c>
      <c r="E78" s="46">
        <v>2</v>
      </c>
      <c r="F78" s="47" t="s">
        <v>114</v>
      </c>
      <c r="H78" s="47" t="s">
        <v>83</v>
      </c>
      <c r="I78" s="48">
        <f>(L78/10.9375)+(M78/9.2105)+(N78/3.8889)-(O78/12.5)</f>
        <v>4.760011673506938</v>
      </c>
      <c r="J78" s="67">
        <f>ROUND((L78/10.9375)+(M78/9.2105)+(N78/3.8889)-(O78/12.5),0)</f>
        <v>5</v>
      </c>
      <c r="L78" s="46">
        <v>7</v>
      </c>
      <c r="M78" s="46">
        <v>40</v>
      </c>
      <c r="N78" s="46">
        <v>1</v>
      </c>
      <c r="O78" s="46">
        <v>6</v>
      </c>
      <c r="P78" s="46">
        <v>20</v>
      </c>
      <c r="Q78" s="46">
        <v>180</v>
      </c>
      <c r="R78" s="50">
        <v>0</v>
      </c>
      <c r="S78" s="51">
        <f>V78</f>
        <v>4.760011673506938</v>
      </c>
      <c r="T78" s="52">
        <f>R78*S78</f>
        <v>0</v>
      </c>
      <c r="U78" s="51">
        <f>IF(ISBLANK(G78),999,MIN(G78,I78))</f>
        <v>999</v>
      </c>
      <c r="V78" s="51">
        <f>IF(U78=999,I78,U78)</f>
        <v>4.760011673506938</v>
      </c>
      <c r="W78" s="51">
        <f>P78*R78</f>
        <v>0</v>
      </c>
    </row>
    <row r="79" spans="1:23" ht="12.75">
      <c r="A79" s="46" t="s">
        <v>193</v>
      </c>
      <c r="B79" s="66" t="s">
        <v>194</v>
      </c>
      <c r="C79" s="66"/>
      <c r="D79" s="66"/>
      <c r="H79" s="47" t="s">
        <v>97</v>
      </c>
      <c r="I79" s="48">
        <f>(L79/10.9375)+(M79/9.2105)+(N79/3.8889)-(O79/12.5)</f>
        <v>0</v>
      </c>
      <c r="J79" s="67">
        <f>ROUND((L79/10.9375)+(M79/9.2105)+(N79/3.8889)-(O79/12.5),0)</f>
        <v>0</v>
      </c>
      <c r="R79" s="50">
        <v>0</v>
      </c>
      <c r="S79" s="51">
        <f>V79</f>
        <v>0</v>
      </c>
      <c r="T79" s="52">
        <f>R79*S79</f>
        <v>0</v>
      </c>
      <c r="U79" s="51">
        <f>IF(ISBLANK(G79),999,MIN(G79,I79))</f>
        <v>999</v>
      </c>
      <c r="V79" s="51">
        <f>IF(U79=999,I79,U79)</f>
        <v>0</v>
      </c>
      <c r="W79" s="51">
        <f>P79*R79</f>
        <v>0</v>
      </c>
    </row>
    <row r="80" spans="1:23" ht="12.75">
      <c r="A80" s="46" t="s">
        <v>193</v>
      </c>
      <c r="B80" s="66" t="s">
        <v>195</v>
      </c>
      <c r="C80" s="66"/>
      <c r="D80" s="66"/>
      <c r="H80" s="47" t="s">
        <v>97</v>
      </c>
      <c r="I80" s="48">
        <f>(L80/10.9375)+(M80/9.2105)+(N80/3.8889)-(O80/12.5)</f>
        <v>0</v>
      </c>
      <c r="J80" s="67">
        <f>ROUND((L80/10.9375)+(M80/9.2105)+(N80/3.8889)-(O80/12.5),0)</f>
        <v>0</v>
      </c>
      <c r="R80" s="50">
        <v>0</v>
      </c>
      <c r="S80" s="51">
        <f>V80</f>
        <v>0</v>
      </c>
      <c r="T80" s="52">
        <f>R80*S80</f>
        <v>0</v>
      </c>
      <c r="U80" s="51">
        <f>IF(ISBLANK(G80),999,MIN(G80,I80))</f>
        <v>999</v>
      </c>
      <c r="V80" s="51">
        <f>IF(U80=999,I80,U80)</f>
        <v>0</v>
      </c>
      <c r="W80" s="51">
        <f>P80*R80</f>
        <v>0</v>
      </c>
    </row>
    <row r="81" spans="1:23" ht="12.75">
      <c r="A81" s="46" t="s">
        <v>193</v>
      </c>
      <c r="B81" s="66" t="s">
        <v>196</v>
      </c>
      <c r="C81" s="66"/>
      <c r="D81" s="66"/>
      <c r="H81" s="47" t="s">
        <v>97</v>
      </c>
      <c r="I81" s="48">
        <f>(L81/10.9375)+(M81/9.2105)+(N81/3.8889)-(O81/12.5)</f>
        <v>0</v>
      </c>
      <c r="J81" s="67">
        <f>ROUND((L81/10.9375)+(M81/9.2105)+(N81/3.8889)-(O81/12.5),0)</f>
        <v>0</v>
      </c>
      <c r="R81" s="50">
        <v>0</v>
      </c>
      <c r="S81" s="51">
        <f>V81</f>
        <v>0</v>
      </c>
      <c r="T81" s="52">
        <f>R81*S81</f>
        <v>0</v>
      </c>
      <c r="U81" s="51">
        <f>IF(ISBLANK(G81),999,MIN(G81,I81))</f>
        <v>999</v>
      </c>
      <c r="V81" s="51">
        <f>IF(U81=999,I81,U81)</f>
        <v>0</v>
      </c>
      <c r="W81" s="51">
        <f>P81*R81</f>
        <v>0</v>
      </c>
    </row>
    <row r="82" spans="1:23" ht="12.75">
      <c r="A82" s="46" t="s">
        <v>193</v>
      </c>
      <c r="B82" s="66" t="s">
        <v>197</v>
      </c>
      <c r="C82" s="66"/>
      <c r="D82" s="66"/>
      <c r="H82" s="47" t="s">
        <v>97</v>
      </c>
      <c r="I82" s="48">
        <f>(L82/10.9375)+(M82/9.2105)+(N82/3.8889)-(O82/12.5)</f>
        <v>0</v>
      </c>
      <c r="J82" s="67">
        <f>ROUND((L82/10.9375)+(M82/9.2105)+(N82/3.8889)-(O82/12.5),0)</f>
        <v>0</v>
      </c>
      <c r="R82" s="50">
        <v>0</v>
      </c>
      <c r="S82" s="51">
        <f>V82</f>
        <v>0</v>
      </c>
      <c r="T82" s="52">
        <f>R82*S82</f>
        <v>0</v>
      </c>
      <c r="U82" s="51">
        <f>IF(ISBLANK(G82),999,MIN(G82,I82))</f>
        <v>999</v>
      </c>
      <c r="V82" s="51">
        <f>IF(U82=999,I82,U82)</f>
        <v>0</v>
      </c>
      <c r="W82" s="51">
        <f>P82*R82</f>
        <v>0</v>
      </c>
    </row>
    <row r="83" spans="1:23" ht="12.75">
      <c r="A83" s="46" t="s">
        <v>193</v>
      </c>
      <c r="B83" s="66" t="s">
        <v>198</v>
      </c>
      <c r="C83" s="66"/>
      <c r="D83" s="66"/>
      <c r="H83" s="47" t="s">
        <v>97</v>
      </c>
      <c r="I83" s="48">
        <f>(L83/10.9375)+(M83/9.2105)+(N83/3.8889)-(O83/12.5)</f>
        <v>0</v>
      </c>
      <c r="J83" s="67">
        <f>ROUND((L83/10.9375)+(M83/9.2105)+(N83/3.8889)-(O83/12.5),0)</f>
        <v>0</v>
      </c>
      <c r="R83" s="50">
        <v>0</v>
      </c>
      <c r="S83" s="51">
        <f>V83</f>
        <v>0</v>
      </c>
      <c r="T83" s="52">
        <f>R83*S83</f>
        <v>0</v>
      </c>
      <c r="U83" s="51">
        <f>IF(ISBLANK(G83),999,MIN(G83,I83))</f>
        <v>999</v>
      </c>
      <c r="V83" s="51">
        <f>IF(U83=999,I83,U83)</f>
        <v>0</v>
      </c>
      <c r="W83" s="51">
        <f>P83*R83</f>
        <v>0</v>
      </c>
    </row>
    <row r="84" spans="1:23" ht="12.75">
      <c r="A84" s="46" t="s">
        <v>199</v>
      </c>
      <c r="B84" s="66" t="s">
        <v>200</v>
      </c>
      <c r="C84" s="66"/>
      <c r="D84" s="66"/>
      <c r="E84" s="46">
        <v>0.25</v>
      </c>
      <c r="F84" s="47" t="s">
        <v>82</v>
      </c>
      <c r="H84" s="47" t="s">
        <v>97</v>
      </c>
      <c r="I84" s="48">
        <f>(L84/10.9375)+(M84/9.2105)+(N84/3.8889)-(O84/12.5)</f>
        <v>3.297152473496863</v>
      </c>
      <c r="J84" s="67">
        <f>ROUND((L84/10.9375)+(M84/9.2105)+(N84/3.8889)-(O84/12.5),0)</f>
        <v>3</v>
      </c>
      <c r="L84" s="46">
        <v>1</v>
      </c>
      <c r="M84" s="46">
        <v>31</v>
      </c>
      <c r="N84" s="46">
        <v>0</v>
      </c>
      <c r="O84" s="46">
        <v>2</v>
      </c>
      <c r="P84" s="46">
        <v>10</v>
      </c>
      <c r="Q84" s="46">
        <v>130</v>
      </c>
      <c r="R84" s="50">
        <v>0</v>
      </c>
      <c r="S84" s="51">
        <f>V84</f>
        <v>3.297152473496863</v>
      </c>
      <c r="T84" s="52">
        <f>R84*S84</f>
        <v>0</v>
      </c>
      <c r="U84" s="51">
        <f>IF(ISBLANK(G84),999,MIN(G84,I84))</f>
        <v>999</v>
      </c>
      <c r="V84" s="51">
        <f>IF(U84=999,I84,U84)</f>
        <v>3.297152473496863</v>
      </c>
      <c r="W84" s="51">
        <f>P84*R84</f>
        <v>0</v>
      </c>
    </row>
    <row r="85" spans="1:23" ht="12.75">
      <c r="A85" s="46" t="s">
        <v>201</v>
      </c>
      <c r="B85" s="66" t="s">
        <v>202</v>
      </c>
      <c r="C85" s="66"/>
      <c r="D85" s="66"/>
      <c r="H85" s="47" t="s">
        <v>97</v>
      </c>
      <c r="I85" s="48">
        <f>(L85/10.9375)+(M85/9.2105)+(N85/3.8889)-(O85/12.5)</f>
        <v>0</v>
      </c>
      <c r="J85" s="67">
        <f>ROUND((L85/10.9375)+(M85/9.2105)+(N85/3.8889)-(O85/12.5),0)</f>
        <v>0</v>
      </c>
      <c r="R85" s="50">
        <v>0</v>
      </c>
      <c r="S85" s="51">
        <f>V85</f>
        <v>0</v>
      </c>
      <c r="T85" s="52">
        <f>R85*S85</f>
        <v>0</v>
      </c>
      <c r="U85" s="51">
        <f>IF(ISBLANK(G85),999,MIN(G85,I85))</f>
        <v>999</v>
      </c>
      <c r="V85" s="51">
        <f>IF(U85=999,I85,U85)</f>
        <v>0</v>
      </c>
      <c r="W85" s="51">
        <f>P85*R85</f>
        <v>0</v>
      </c>
    </row>
    <row r="86" spans="1:23" ht="12.75">
      <c r="A86" s="46" t="s">
        <v>201</v>
      </c>
      <c r="B86" s="66" t="s">
        <v>203</v>
      </c>
      <c r="C86" s="66"/>
      <c r="D86" s="66"/>
      <c r="H86" s="47" t="s">
        <v>97</v>
      </c>
      <c r="I86" s="48">
        <f>(L86/10.9375)+(M86/9.2105)+(N86/3.8889)-(O86/12.5)</f>
        <v>0</v>
      </c>
      <c r="J86" s="67">
        <f>ROUND((L86/10.9375)+(M86/9.2105)+(N86/3.8889)-(O86/12.5),0)</f>
        <v>0</v>
      </c>
      <c r="R86" s="50">
        <v>0</v>
      </c>
      <c r="S86" s="51">
        <f>V86</f>
        <v>0</v>
      </c>
      <c r="T86" s="52">
        <f>R86*S86</f>
        <v>0</v>
      </c>
      <c r="U86" s="51">
        <f>IF(ISBLANK(G86),999,MIN(G86,I86))</f>
        <v>999</v>
      </c>
      <c r="V86" s="51">
        <f>IF(U86=999,I86,U86)</f>
        <v>0</v>
      </c>
      <c r="W86" s="51">
        <f>P86*R86</f>
        <v>0</v>
      </c>
    </row>
    <row r="87" spans="1:23" ht="12.75">
      <c r="A87" s="46" t="s">
        <v>201</v>
      </c>
      <c r="B87" s="66" t="s">
        <v>204</v>
      </c>
      <c r="C87" s="66"/>
      <c r="D87" s="66"/>
      <c r="H87" s="47" t="s">
        <v>97</v>
      </c>
      <c r="I87" s="48">
        <f>(L87/10.9375)+(M87/9.2105)+(N87/3.8889)-(O87/12.5)</f>
        <v>0</v>
      </c>
      <c r="J87" s="67">
        <f>ROUND((L87/10.9375)+(M87/9.2105)+(N87/3.8889)-(O87/12.5),0)</f>
        <v>0</v>
      </c>
      <c r="R87" s="50">
        <v>0</v>
      </c>
      <c r="S87" s="51">
        <f>V87</f>
        <v>0</v>
      </c>
      <c r="T87" s="52">
        <f>R87*S87</f>
        <v>0</v>
      </c>
      <c r="U87" s="51">
        <f>IF(ISBLANK(G87),999,MIN(G87,I87))</f>
        <v>999</v>
      </c>
      <c r="V87" s="51">
        <f>IF(U87=999,I87,U87)</f>
        <v>0</v>
      </c>
      <c r="W87" s="51">
        <f>P87*R87</f>
        <v>0</v>
      </c>
    </row>
    <row r="88" spans="1:23" ht="12.75">
      <c r="A88" s="46" t="s">
        <v>201</v>
      </c>
      <c r="B88" s="66" t="s">
        <v>205</v>
      </c>
      <c r="C88" s="66"/>
      <c r="D88" s="66"/>
      <c r="E88" s="46">
        <v>1</v>
      </c>
      <c r="F88" s="47" t="s">
        <v>206</v>
      </c>
      <c r="H88" s="47" t="s">
        <v>97</v>
      </c>
      <c r="I88" s="48">
        <f>(L88/10.9375)+(M88/9.2105)+(N88/3.8889)-(O88/12.5)</f>
        <v>4.100003208191324</v>
      </c>
      <c r="J88" s="67">
        <f>ROUND((L88/10.9375)+(M88/9.2105)+(N88/3.8889)-(O88/12.5),0)</f>
        <v>4</v>
      </c>
      <c r="L88" s="46">
        <v>9</v>
      </c>
      <c r="M88" s="46">
        <v>21</v>
      </c>
      <c r="N88" s="46">
        <v>4.5</v>
      </c>
      <c r="O88" s="46">
        <v>2</v>
      </c>
      <c r="P88" s="46">
        <v>600</v>
      </c>
      <c r="Q88" s="46">
        <v>160</v>
      </c>
      <c r="R88" s="50">
        <v>0</v>
      </c>
      <c r="S88" s="51">
        <f>V88</f>
        <v>4.100003208191324</v>
      </c>
      <c r="T88" s="52">
        <f>R88*S88</f>
        <v>0</v>
      </c>
      <c r="U88" s="51">
        <f>IF(ISBLANK(G88),999,MIN(G88,I88))</f>
        <v>999</v>
      </c>
      <c r="V88" s="51">
        <f>IF(U88=999,I88,U88)</f>
        <v>4.100003208191324</v>
      </c>
      <c r="W88" s="51">
        <f>P88*R88</f>
        <v>0</v>
      </c>
    </row>
    <row r="89" spans="1:23" ht="12.75">
      <c r="A89" s="46" t="s">
        <v>201</v>
      </c>
      <c r="B89" s="66" t="s">
        <v>207</v>
      </c>
      <c r="C89" s="66"/>
      <c r="D89" s="66"/>
      <c r="H89" s="47" t="s">
        <v>97</v>
      </c>
      <c r="I89" s="48">
        <f>(L89/10.9375)+(M89/9.2105)+(N89/3.8889)-(O89/12.5)</f>
        <v>4.651429942890449</v>
      </c>
      <c r="J89" s="67">
        <f>ROUND((L89/10.9375)+(M89/9.2105)+(N89/3.8889)-(O89/12.5),0)</f>
        <v>5</v>
      </c>
      <c r="L89" s="46">
        <v>8</v>
      </c>
      <c r="M89" s="46">
        <v>21</v>
      </c>
      <c r="N89" s="46">
        <v>7</v>
      </c>
      <c r="O89" s="46">
        <v>2</v>
      </c>
      <c r="P89" s="46">
        <v>660</v>
      </c>
      <c r="Q89" s="46">
        <v>180</v>
      </c>
      <c r="R89" s="50">
        <v>0</v>
      </c>
      <c r="S89" s="51">
        <f>V89</f>
        <v>4.651429942890449</v>
      </c>
      <c r="T89" s="52">
        <f>R89*S89</f>
        <v>0</v>
      </c>
      <c r="U89" s="51">
        <f>IF(ISBLANK(G89),999,MIN(G89,I89))</f>
        <v>999</v>
      </c>
      <c r="V89" s="51">
        <f>IF(U89=999,I89,U89)</f>
        <v>4.651429942890449</v>
      </c>
      <c r="W89" s="51">
        <f>P89*R89</f>
        <v>0</v>
      </c>
    </row>
    <row r="90" spans="1:23" ht="12.75">
      <c r="A90" s="46" t="s">
        <v>201</v>
      </c>
      <c r="B90" s="66" t="s">
        <v>208</v>
      </c>
      <c r="C90" s="66"/>
      <c r="D90" s="66"/>
      <c r="E90" s="46">
        <v>1</v>
      </c>
      <c r="F90" s="47" t="s">
        <v>206</v>
      </c>
      <c r="H90" s="47" t="s">
        <v>97</v>
      </c>
      <c r="I90" s="48">
        <f>(L90/10.9375)+(M90/9.2105)+(N90/3.8889)-(O90/12.5)</f>
        <v>4.3542896000278954</v>
      </c>
      <c r="J90" s="67">
        <f>ROUND((L90/10.9375)+(M90/9.2105)+(N90/3.8889)-(O90/12.5),0)</f>
        <v>4</v>
      </c>
      <c r="L90" s="46">
        <v>12</v>
      </c>
      <c r="M90" s="46">
        <v>22</v>
      </c>
      <c r="N90" s="46">
        <v>4</v>
      </c>
      <c r="O90" s="46">
        <v>2</v>
      </c>
      <c r="P90" s="46">
        <v>740</v>
      </c>
      <c r="Q90" s="46">
        <v>170</v>
      </c>
      <c r="R90" s="50">
        <v>0</v>
      </c>
      <c r="S90" s="51">
        <f>V90</f>
        <v>4.3542896000278954</v>
      </c>
      <c r="T90" s="52">
        <f>R90*S90</f>
        <v>0</v>
      </c>
      <c r="U90" s="51">
        <f>IF(ISBLANK(G90),999,MIN(G90,I90))</f>
        <v>999</v>
      </c>
      <c r="V90" s="51">
        <f>IF(U90=999,I90,U90)</f>
        <v>4.3542896000278954</v>
      </c>
      <c r="W90" s="51">
        <f>P90*R90</f>
        <v>0</v>
      </c>
    </row>
    <row r="91" spans="1:23" ht="12.75">
      <c r="A91" s="46" t="s">
        <v>209</v>
      </c>
      <c r="B91" s="66" t="s">
        <v>210</v>
      </c>
      <c r="C91" s="66"/>
      <c r="D91" s="66"/>
      <c r="E91" s="46">
        <v>0.25</v>
      </c>
      <c r="F91" s="47" t="s">
        <v>82</v>
      </c>
      <c r="H91" s="47" t="s">
        <v>97</v>
      </c>
      <c r="I91" s="48">
        <f>(L91/10.9375)+(M91/9.2105)+(N91/3.8889)-(O91/12.5)</f>
        <v>5.7543021551490146</v>
      </c>
      <c r="J91" s="67">
        <f>ROUND((L91/10.9375)+(M91/9.2105)+(N91/3.8889)-(O91/12.5),0)</f>
        <v>6</v>
      </c>
      <c r="L91" s="46">
        <v>0</v>
      </c>
      <c r="M91" s="46">
        <v>53</v>
      </c>
      <c r="N91" s="46">
        <v>0</v>
      </c>
      <c r="O91" s="46">
        <v>0</v>
      </c>
      <c r="P91" s="46">
        <v>5</v>
      </c>
      <c r="Q91" s="46">
        <v>210</v>
      </c>
      <c r="R91" s="50">
        <v>0</v>
      </c>
      <c r="S91" s="51">
        <f>V91</f>
        <v>5.7543021551490146</v>
      </c>
      <c r="T91" s="52">
        <f>R91*S91</f>
        <v>0</v>
      </c>
      <c r="U91" s="51">
        <f>IF(ISBLANK(G91),999,MIN(G91,I91))</f>
        <v>999</v>
      </c>
      <c r="V91" s="51">
        <f>IF(U91=999,I91,U91)</f>
        <v>5.7543021551490146</v>
      </c>
      <c r="W91" s="51">
        <f>P91*R91</f>
        <v>0</v>
      </c>
    </row>
    <row r="92" spans="1:23" ht="12.75">
      <c r="A92" s="46" t="s">
        <v>209</v>
      </c>
      <c r="B92" s="66" t="s">
        <v>211</v>
      </c>
      <c r="C92" s="66"/>
      <c r="D92" s="66"/>
      <c r="E92" s="46">
        <v>2</v>
      </c>
      <c r="F92" s="47" t="s">
        <v>109</v>
      </c>
      <c r="H92" s="47" t="s">
        <v>83</v>
      </c>
      <c r="I92" s="48">
        <f>(L92/10.9375)+(M92/9.2105)+(N92/3.8889)-(O92/12.5)</f>
        <v>0.137143477552793</v>
      </c>
      <c r="J92" s="67">
        <f>ROUND((L92/10.9375)+(M92/9.2105)+(N92/3.8889)-(O92/12.5),0)</f>
        <v>0</v>
      </c>
      <c r="L92" s="46">
        <v>0</v>
      </c>
      <c r="M92" s="46">
        <v>2</v>
      </c>
      <c r="N92" s="46">
        <v>0</v>
      </c>
      <c r="O92" s="46">
        <v>1</v>
      </c>
      <c r="P92" s="46">
        <v>230</v>
      </c>
      <c r="Q92" s="46">
        <v>10</v>
      </c>
      <c r="R92" s="50">
        <v>0</v>
      </c>
      <c r="S92" s="51">
        <f>V92</f>
        <v>0.137143477552793</v>
      </c>
      <c r="T92" s="52">
        <f>R92*S92</f>
        <v>0</v>
      </c>
      <c r="U92" s="51">
        <f>IF(ISBLANK(G92),999,MIN(G92,I92))</f>
        <v>999</v>
      </c>
      <c r="V92" s="51">
        <f>IF(U92=999,I92,U92)</f>
        <v>0.137143477552793</v>
      </c>
      <c r="W92" s="51">
        <f>P92*R92</f>
        <v>0</v>
      </c>
    </row>
    <row r="93" spans="1:23" ht="12.75">
      <c r="A93" s="46" t="s">
        <v>209</v>
      </c>
      <c r="B93" s="66" t="s">
        <v>212</v>
      </c>
      <c r="C93" s="66"/>
      <c r="D93" s="66"/>
      <c r="E93" s="46">
        <v>0.5</v>
      </c>
      <c r="F93" s="47" t="s">
        <v>82</v>
      </c>
      <c r="H93" s="47" t="s">
        <v>83</v>
      </c>
      <c r="I93" s="48">
        <f>(L93/10.9375)+(M93/9.2105)+(N93/3.8889)-(O93/12.5)</f>
        <v>1.7514298367488046</v>
      </c>
      <c r="J93" s="67">
        <f>ROUND((L93/10.9375)+(M93/9.2105)+(N93/3.8889)-(O93/12.5),0)</f>
        <v>2</v>
      </c>
      <c r="L93" s="46">
        <v>2</v>
      </c>
      <c r="M93" s="46">
        <v>10</v>
      </c>
      <c r="N93" s="46">
        <v>2.5</v>
      </c>
      <c r="O93" s="46">
        <v>2</v>
      </c>
      <c r="P93" s="46">
        <v>480</v>
      </c>
      <c r="Q93" s="46">
        <v>70</v>
      </c>
      <c r="R93" s="50">
        <v>0</v>
      </c>
      <c r="S93" s="51">
        <f>V93</f>
        <v>1.7514298367488046</v>
      </c>
      <c r="T93" s="52">
        <f>R93*S93</f>
        <v>0</v>
      </c>
      <c r="U93" s="51">
        <f>IF(ISBLANK(G93),999,MIN(G93,I93))</f>
        <v>999</v>
      </c>
      <c r="V93" s="51">
        <f>IF(U93=999,I93,U93)</f>
        <v>1.7514298367488046</v>
      </c>
      <c r="W93" s="51">
        <f>P93*R93</f>
        <v>0</v>
      </c>
    </row>
    <row r="94" spans="1:23" ht="12.75">
      <c r="A94" s="46" t="s">
        <v>213</v>
      </c>
      <c r="B94" s="46" t="s">
        <v>214</v>
      </c>
      <c r="E94" s="46">
        <v>0.5</v>
      </c>
      <c r="F94" s="47" t="s">
        <v>82</v>
      </c>
      <c r="I94" s="48">
        <f>(L94/10.9375)+(M94/9.2105)+(N94/3.8889)-(O94/12.5)</f>
        <v>2.334289885732501</v>
      </c>
      <c r="J94" s="67">
        <f>ROUND((L94/10.9375)+(M94/9.2105)+(N94/3.8889)-(O94/12.5),0)</f>
        <v>2</v>
      </c>
      <c r="L94" s="46">
        <v>2</v>
      </c>
      <c r="M94" s="46">
        <v>17</v>
      </c>
      <c r="N94" s="46">
        <v>1.5</v>
      </c>
      <c r="O94" s="46">
        <v>1</v>
      </c>
      <c r="P94" s="46">
        <v>410</v>
      </c>
      <c r="Q94" s="46">
        <v>90</v>
      </c>
      <c r="R94" s="50">
        <v>0</v>
      </c>
      <c r="S94" s="51">
        <f>V94</f>
        <v>2.334289885732501</v>
      </c>
      <c r="T94" s="52">
        <f>R94*S94</f>
        <v>0</v>
      </c>
      <c r="U94" s="51">
        <f>IF(ISBLANK(G94),999,MIN(G94,I94))</f>
        <v>999</v>
      </c>
      <c r="V94" s="51">
        <f>IF(U94=999,I94,U94)</f>
        <v>2.334289885732501</v>
      </c>
      <c r="W94" s="51">
        <f>P94*R94</f>
        <v>0</v>
      </c>
    </row>
    <row r="95" spans="1:23" ht="12.75">
      <c r="A95" s="46" t="s">
        <v>215</v>
      </c>
      <c r="B95" s="46" t="s">
        <v>216</v>
      </c>
      <c r="E95" s="46">
        <v>1</v>
      </c>
      <c r="F95" s="47" t="s">
        <v>109</v>
      </c>
      <c r="H95" s="47" t="s">
        <v>97</v>
      </c>
      <c r="I95" s="48">
        <f>(L95/10.9375)+(M95/9.2105)+(N95/3.8889)-(O95/12.5)</f>
        <v>0.7371456489875686</v>
      </c>
      <c r="J95" s="67">
        <f>ROUND((L95/10.9375)+(M95/9.2105)+(N95/3.8889)-(O95/12.5),0)</f>
        <v>1</v>
      </c>
      <c r="L95" s="46">
        <v>0</v>
      </c>
      <c r="M95" s="46">
        <v>9</v>
      </c>
      <c r="N95" s="46">
        <v>0</v>
      </c>
      <c r="O95" s="46">
        <v>3</v>
      </c>
      <c r="P95" s="46">
        <v>0</v>
      </c>
      <c r="Q95" s="46">
        <v>30</v>
      </c>
      <c r="R95" s="50">
        <v>0</v>
      </c>
      <c r="S95" s="51">
        <f>V95</f>
        <v>0.7371456489875686</v>
      </c>
      <c r="T95" s="52">
        <f>R95*S95</f>
        <v>0</v>
      </c>
      <c r="U95" s="51">
        <f>IF(ISBLANK(G95),999,MIN(G95,I95))</f>
        <v>999</v>
      </c>
      <c r="V95" s="51">
        <f>IF(U95=999,I95,U95)</f>
        <v>0.7371456489875686</v>
      </c>
      <c r="W95" s="51">
        <f>P95*R95</f>
        <v>0</v>
      </c>
    </row>
    <row r="96" spans="1:23" ht="12.75">
      <c r="A96" s="46" t="s">
        <v>215</v>
      </c>
      <c r="B96" s="66" t="s">
        <v>217</v>
      </c>
      <c r="C96" s="66"/>
      <c r="D96" s="66">
        <v>23</v>
      </c>
      <c r="E96" s="46">
        <v>1</v>
      </c>
      <c r="F96" s="47" t="s">
        <v>109</v>
      </c>
      <c r="I96" s="48">
        <f>(L96/10.9375)+(M96/9.2105)+(N96/3.8889)-(O96/12.5)</f>
        <v>0</v>
      </c>
      <c r="J96" s="67">
        <f>ROUND((L96/10.9375)+(M96/9.2105)+(N96/3.8889)-(O96/12.5),0)</f>
        <v>0</v>
      </c>
      <c r="R96" s="50">
        <v>0</v>
      </c>
      <c r="S96" s="51">
        <f>V96</f>
        <v>0</v>
      </c>
      <c r="T96" s="52">
        <f>R96*S96</f>
        <v>0</v>
      </c>
      <c r="U96" s="51">
        <f>IF(ISBLANK(G96),999,MIN(G96,I96))</f>
        <v>999</v>
      </c>
      <c r="V96" s="51">
        <f>IF(U96=999,I96,U96)</f>
        <v>0</v>
      </c>
      <c r="W96" s="51">
        <f>P96*R96</f>
        <v>0</v>
      </c>
    </row>
    <row r="97" spans="1:23" ht="12.75">
      <c r="A97" s="46" t="s">
        <v>215</v>
      </c>
      <c r="B97" s="66" t="s">
        <v>218</v>
      </c>
      <c r="C97" s="66"/>
      <c r="D97" s="66"/>
      <c r="E97" s="46">
        <v>2</v>
      </c>
      <c r="F97" s="47" t="s">
        <v>109</v>
      </c>
      <c r="H97" s="47" t="s">
        <v>97</v>
      </c>
      <c r="I97" s="48">
        <f>(L97/10.9375)+(M97/9.2105)+(N97/3.8889)-(O97/12.5)</f>
        <v>2.1314311347095973</v>
      </c>
      <c r="J97" s="67">
        <f>ROUND((L97/10.9375)+(M97/9.2105)+(N97/3.8889)-(O97/12.5),0)</f>
        <v>2</v>
      </c>
      <c r="L97" s="46">
        <v>4</v>
      </c>
      <c r="M97" s="46">
        <v>13</v>
      </c>
      <c r="N97" s="46">
        <v>2</v>
      </c>
      <c r="O97" s="46">
        <v>2</v>
      </c>
      <c r="P97" s="46">
        <v>190</v>
      </c>
      <c r="Q97" s="46">
        <v>100</v>
      </c>
      <c r="R97" s="50">
        <v>0</v>
      </c>
      <c r="S97" s="51">
        <f>V97</f>
        <v>2.1314311347095973</v>
      </c>
      <c r="T97" s="52">
        <f>R97*S97</f>
        <v>0</v>
      </c>
      <c r="U97" s="51">
        <f>IF(ISBLANK(G97),999,MIN(G97,I97))</f>
        <v>999</v>
      </c>
      <c r="V97" s="51">
        <f>IF(U97=999,I97,U97)</f>
        <v>2.1314311347095973</v>
      </c>
      <c r="W97" s="51">
        <f>P97*R97</f>
        <v>0</v>
      </c>
    </row>
    <row r="98" spans="1:23" ht="12.75">
      <c r="A98" s="46" t="s">
        <v>215</v>
      </c>
      <c r="B98" s="46" t="s">
        <v>219</v>
      </c>
      <c r="E98" s="46">
        <v>1</v>
      </c>
      <c r="F98" s="47" t="s">
        <v>109</v>
      </c>
      <c r="H98" s="47" t="s">
        <v>97</v>
      </c>
      <c r="I98" s="48">
        <f>(L98/10.9375)+(M98/9.2105)+(N98/3.8889)-(O98/12.5)</f>
        <v>1.374283028582647</v>
      </c>
      <c r="J98" s="67">
        <f>ROUND((L98/10.9375)+(M98/9.2105)+(N98/3.8889)-(O98/12.5),0)</f>
        <v>1</v>
      </c>
      <c r="L98" s="46">
        <v>0</v>
      </c>
      <c r="M98" s="46">
        <v>2</v>
      </c>
      <c r="N98" s="46">
        <v>4.5</v>
      </c>
      <c r="O98" s="46">
        <v>0</v>
      </c>
      <c r="P98" s="46">
        <v>115</v>
      </c>
      <c r="Q98" s="46">
        <v>50</v>
      </c>
      <c r="R98" s="50">
        <v>0</v>
      </c>
      <c r="S98" s="51">
        <f>V98</f>
        <v>1.374283028582647</v>
      </c>
      <c r="T98" s="52">
        <f>R98*S98</f>
        <v>0</v>
      </c>
      <c r="U98" s="51">
        <f>IF(ISBLANK(G98),999,MIN(G98,I98))</f>
        <v>999</v>
      </c>
      <c r="V98" s="51">
        <f>IF(U98=999,I98,U98)</f>
        <v>1.374283028582647</v>
      </c>
      <c r="W98" s="51">
        <f>P98*R98</f>
        <v>0</v>
      </c>
    </row>
    <row r="99" spans="1:23" ht="12.75">
      <c r="A99" s="46" t="s">
        <v>215</v>
      </c>
      <c r="B99" s="46" t="s">
        <v>220</v>
      </c>
      <c r="E99" s="46">
        <v>1</v>
      </c>
      <c r="F99" s="47" t="s">
        <v>109</v>
      </c>
      <c r="I99" s="48">
        <f>(L99/10.9375)+(M99/9.2105)+(N99/3.8889)-(O99/12.5)</f>
        <v>1.520004342869551</v>
      </c>
      <c r="J99" s="67">
        <f>ROUND((L99/10.9375)+(M99/9.2105)+(N99/3.8889)-(O99/12.5),0)</f>
        <v>2</v>
      </c>
      <c r="L99" s="46">
        <v>0</v>
      </c>
      <c r="M99" s="46">
        <v>14</v>
      </c>
      <c r="N99" s="46">
        <v>0</v>
      </c>
      <c r="O99" s="46">
        <v>0</v>
      </c>
      <c r="P99" s="46">
        <v>0</v>
      </c>
      <c r="Q99" s="46">
        <v>70</v>
      </c>
      <c r="R99" s="50">
        <v>0</v>
      </c>
      <c r="S99" s="51">
        <f>V99</f>
        <v>1.520004342869551</v>
      </c>
      <c r="T99" s="52">
        <f>R99*S99</f>
        <v>0</v>
      </c>
      <c r="U99" s="51">
        <f>IF(ISBLANK(G99),999,MIN(G99,I99))</f>
        <v>999</v>
      </c>
      <c r="V99" s="51">
        <f>IF(U99=999,I99,U99)</f>
        <v>1.520004342869551</v>
      </c>
      <c r="W99" s="51">
        <f>P99*R99</f>
        <v>0</v>
      </c>
    </row>
    <row r="100" spans="1:23" ht="12.75">
      <c r="A100" s="46" t="s">
        <v>221</v>
      </c>
      <c r="B100" s="66" t="s">
        <v>222</v>
      </c>
      <c r="C100" s="66"/>
      <c r="D100" s="66"/>
      <c r="E100" s="46">
        <v>1</v>
      </c>
      <c r="F100" s="47" t="s">
        <v>140</v>
      </c>
      <c r="H100" s="47" t="s">
        <v>97</v>
      </c>
      <c r="I100" s="48">
        <f>(L100/10.9375)+(M100/9.2105)+(N100/3.8889)-(O100/12.5)</f>
        <v>0</v>
      </c>
      <c r="J100" s="67">
        <f>ROUND((L100/10.9375)+(M100/9.2105)+(N100/3.8889)-(O100/12.5),0)</f>
        <v>0</v>
      </c>
      <c r="R100" s="50">
        <v>0</v>
      </c>
      <c r="S100" s="51">
        <f>V100</f>
        <v>0</v>
      </c>
      <c r="T100" s="52">
        <f>R100*S100</f>
        <v>0</v>
      </c>
      <c r="U100" s="51">
        <f>IF(ISBLANK(G100),999,MIN(G100,I100))</f>
        <v>999</v>
      </c>
      <c r="V100" s="51">
        <f>IF(U100=999,I100,U100)</f>
        <v>0</v>
      </c>
      <c r="W100" s="51">
        <f>P100*R100</f>
        <v>0</v>
      </c>
    </row>
    <row r="101" spans="1:23" ht="12.75">
      <c r="A101" s="46" t="s">
        <v>221</v>
      </c>
      <c r="B101" s="46" t="s">
        <v>223</v>
      </c>
      <c r="D101" s="46">
        <v>36</v>
      </c>
      <c r="E101" s="46">
        <v>3</v>
      </c>
      <c r="F101" s="47" t="s">
        <v>184</v>
      </c>
      <c r="H101" s="47" t="s">
        <v>97</v>
      </c>
      <c r="I101" s="48">
        <f>(L101/10.9375)+(M101/9.2105)+(N101/3.8889)-(O101/12.5)</f>
        <v>6.211421044947825</v>
      </c>
      <c r="J101" s="67">
        <f>ROUND((L101/10.9375)+(M101/9.2105)+(N101/3.8889)-(O101/12.5),0)</f>
        <v>6</v>
      </c>
      <c r="L101" s="46">
        <v>2</v>
      </c>
      <c r="M101" s="46">
        <v>16</v>
      </c>
      <c r="N101" s="46">
        <v>17</v>
      </c>
      <c r="O101" s="46">
        <v>1</v>
      </c>
      <c r="P101" s="46">
        <v>25</v>
      </c>
      <c r="Q101" s="46">
        <v>220</v>
      </c>
      <c r="R101" s="50">
        <v>0</v>
      </c>
      <c r="S101" s="51">
        <f>V101</f>
        <v>6.211421044947825</v>
      </c>
      <c r="T101" s="52">
        <f>R101*S101</f>
        <v>0</v>
      </c>
      <c r="U101" s="51">
        <f>IF(ISBLANK(G101),999,MIN(G101,I101))</f>
        <v>999</v>
      </c>
      <c r="V101" s="51">
        <f>IF(U101=999,I101,U101)</f>
        <v>6.211421044947825</v>
      </c>
      <c r="W101" s="51">
        <f>P101*R101</f>
        <v>0</v>
      </c>
    </row>
    <row r="102" spans="1:23" ht="12.75">
      <c r="A102" s="46" t="s">
        <v>221</v>
      </c>
      <c r="B102" s="46" t="s">
        <v>224</v>
      </c>
      <c r="D102" s="46">
        <v>42</v>
      </c>
      <c r="E102" s="46">
        <v>0.25</v>
      </c>
      <c r="F102" s="47" t="s">
        <v>82</v>
      </c>
      <c r="H102" s="47" t="s">
        <v>97</v>
      </c>
      <c r="I102" s="48">
        <f>(L102/10.9375)+(M102/9.2105)+(N102/3.8889)-(O102/12.5)</f>
        <v>5.674288408208746</v>
      </c>
      <c r="J102" s="67">
        <f>ROUND((L102/10.9375)+(M102/9.2105)+(N102/3.8889)-(O102/12.5),0)</f>
        <v>6</v>
      </c>
      <c r="L102" s="46">
        <v>2</v>
      </c>
      <c r="M102" s="46">
        <v>30</v>
      </c>
      <c r="N102" s="46">
        <v>9</v>
      </c>
      <c r="O102" s="46">
        <v>1</v>
      </c>
      <c r="P102" s="46">
        <v>25</v>
      </c>
      <c r="Q102" s="46">
        <v>210</v>
      </c>
      <c r="R102" s="50">
        <v>0</v>
      </c>
      <c r="S102" s="51">
        <f>V102</f>
        <v>5.674288408208746</v>
      </c>
      <c r="T102" s="52">
        <f>R102*S102</f>
        <v>0</v>
      </c>
      <c r="U102" s="51">
        <f>IF(ISBLANK(G102),999,MIN(G102,I102))</f>
        <v>999</v>
      </c>
      <c r="V102" s="51">
        <f>IF(U102=999,I102,U102)</f>
        <v>5.674288408208746</v>
      </c>
      <c r="W102" s="51">
        <f>P102*R102</f>
        <v>0</v>
      </c>
    </row>
    <row r="103" spans="1:23" ht="12.75">
      <c r="A103" s="46" t="s">
        <v>221</v>
      </c>
      <c r="B103" s="46" t="s">
        <v>225</v>
      </c>
      <c r="E103" s="46">
        <v>2</v>
      </c>
      <c r="F103" s="47" t="s">
        <v>109</v>
      </c>
      <c r="H103" s="47" t="s">
        <v>97</v>
      </c>
      <c r="I103" s="48">
        <f>(L103/10.9375)+(M103/9.2105)+(N103/3.8889)-(O103/12.5)</f>
        <v>1.6600039755236617</v>
      </c>
      <c r="J103" s="67">
        <f>ROUND((L103/10.9375)+(M103/9.2105)+(N103/3.8889)-(O103/12.5),0)</f>
        <v>2</v>
      </c>
      <c r="L103" s="46">
        <v>1</v>
      </c>
      <c r="M103" s="46">
        <v>14</v>
      </c>
      <c r="N103" s="46">
        <v>0.5</v>
      </c>
      <c r="O103" s="46">
        <v>1</v>
      </c>
      <c r="P103" s="46">
        <v>30</v>
      </c>
      <c r="Q103" s="46">
        <v>60</v>
      </c>
      <c r="R103" s="50">
        <v>0</v>
      </c>
      <c r="S103" s="51">
        <f>V103</f>
        <v>1.6600039755236617</v>
      </c>
      <c r="T103" s="52">
        <f>R103*S103</f>
        <v>0</v>
      </c>
      <c r="U103" s="51">
        <f>IF(ISBLANK(G103),999,MIN(G103,I103))</f>
        <v>999</v>
      </c>
      <c r="V103" s="51">
        <f>IF(U103=999,I103,U103)</f>
        <v>1.6600039755236617</v>
      </c>
      <c r="W103" s="51">
        <f>P103*R103</f>
        <v>0</v>
      </c>
    </row>
    <row r="104" spans="1:23" ht="12.75">
      <c r="A104" s="46" t="s">
        <v>221</v>
      </c>
      <c r="B104" s="46" t="s">
        <v>226</v>
      </c>
      <c r="D104" s="46">
        <v>16</v>
      </c>
      <c r="E104" s="46">
        <v>20</v>
      </c>
      <c r="F104" s="47" t="s">
        <v>184</v>
      </c>
      <c r="H104" s="47" t="s">
        <v>97</v>
      </c>
      <c r="I104" s="48">
        <f>(L104/10.9375)+(M104/9.2105)+(N104/3.8889)-(O104/12.5)</f>
        <v>1.520004342869551</v>
      </c>
      <c r="J104" s="67">
        <f>ROUND((L104/10.9375)+(M104/9.2105)+(N104/3.8889)-(O104/12.5),0)</f>
        <v>2</v>
      </c>
      <c r="L104" s="46">
        <v>0</v>
      </c>
      <c r="M104" s="46">
        <v>14</v>
      </c>
      <c r="N104" s="46">
        <v>0</v>
      </c>
      <c r="O104" s="46">
        <v>0</v>
      </c>
      <c r="P104" s="46">
        <v>0</v>
      </c>
      <c r="Q104" s="46">
        <v>60</v>
      </c>
      <c r="R104" s="50">
        <v>0</v>
      </c>
      <c r="S104" s="51">
        <f>V104</f>
        <v>1.520004342869551</v>
      </c>
      <c r="T104" s="52">
        <f>R104*S104</f>
        <v>0</v>
      </c>
      <c r="U104" s="51">
        <f>IF(ISBLANK(G104),999,MIN(G104,I104))</f>
        <v>999</v>
      </c>
      <c r="V104" s="51">
        <f>IF(U104=999,I104,U104)</f>
        <v>1.520004342869551</v>
      </c>
      <c r="W104" s="51">
        <f>P104*R104</f>
        <v>0</v>
      </c>
    </row>
    <row r="105" spans="1:23" ht="12.75">
      <c r="A105" s="46" t="s">
        <v>221</v>
      </c>
      <c r="B105" s="46" t="s">
        <v>227</v>
      </c>
      <c r="D105" s="46">
        <v>57</v>
      </c>
      <c r="E105" s="46">
        <v>4</v>
      </c>
      <c r="F105" s="47" t="s">
        <v>184</v>
      </c>
      <c r="H105" s="47" t="s">
        <v>97</v>
      </c>
      <c r="I105" s="48">
        <f>(L105/10.9375)+(M105/9.2105)+(N105/3.8889)-(O105/12.5)</f>
        <v>7.68000254700063</v>
      </c>
      <c r="J105" s="67">
        <f>ROUND((L105/10.9375)+(M105/9.2105)+(N105/3.8889)-(O105/12.5),0)</f>
        <v>8</v>
      </c>
      <c r="L105" s="46">
        <v>2</v>
      </c>
      <c r="M105" s="46">
        <v>39</v>
      </c>
      <c r="N105" s="46">
        <v>13</v>
      </c>
      <c r="O105" s="46">
        <v>1</v>
      </c>
      <c r="P105" s="46">
        <v>90</v>
      </c>
      <c r="Q105" s="46">
        <v>280</v>
      </c>
      <c r="R105" s="50">
        <v>0</v>
      </c>
      <c r="S105" s="51">
        <f>V105</f>
        <v>7.68000254700063</v>
      </c>
      <c r="T105" s="52">
        <f>R105*S105</f>
        <v>0</v>
      </c>
      <c r="U105" s="51">
        <f>IF(ISBLANK(G105),999,MIN(G105,I105))</f>
        <v>999</v>
      </c>
      <c r="V105" s="51">
        <f>IF(U105=999,I105,U105)</f>
        <v>7.68000254700063</v>
      </c>
      <c r="W105" s="51">
        <f>P105*R105</f>
        <v>0</v>
      </c>
    </row>
    <row r="106" spans="1:23" ht="12.75">
      <c r="A106" s="46" t="s">
        <v>221</v>
      </c>
      <c r="B106" s="46" t="s">
        <v>228</v>
      </c>
      <c r="D106" s="46">
        <v>40</v>
      </c>
      <c r="E106" s="46">
        <v>8</v>
      </c>
      <c r="F106" s="47" t="s">
        <v>184</v>
      </c>
      <c r="H106" s="47" t="s">
        <v>97</v>
      </c>
      <c r="I106" s="48">
        <f>(L106/10.9375)+(M106/9.2105)+(N106/3.8889)-(O106/12.5)</f>
        <v>8.599987836804898</v>
      </c>
      <c r="J106" s="67">
        <f>ROUND((L106/10.9375)+(M106/9.2105)+(N106/3.8889)-(O106/12.5),0)</f>
        <v>9</v>
      </c>
      <c r="L106" s="46">
        <v>0</v>
      </c>
      <c r="M106" s="46">
        <v>20</v>
      </c>
      <c r="N106" s="46">
        <v>25</v>
      </c>
      <c r="O106" s="46">
        <v>0</v>
      </c>
      <c r="Q106" s="46">
        <v>150</v>
      </c>
      <c r="R106" s="50">
        <v>0</v>
      </c>
      <c r="S106" s="51">
        <f>V106</f>
        <v>8.599987836804898</v>
      </c>
      <c r="T106" s="52">
        <f>R106*S106</f>
        <v>0</v>
      </c>
      <c r="U106" s="51">
        <f>IF(ISBLANK(G106),999,MIN(G106,I106))</f>
        <v>999</v>
      </c>
      <c r="V106" s="51">
        <f>IF(U106=999,I106,U106)</f>
        <v>8.599987836804898</v>
      </c>
      <c r="W106" s="51">
        <f>P106*R106</f>
        <v>0</v>
      </c>
    </row>
    <row r="107" spans="1:23" ht="12.75">
      <c r="A107" s="46" t="s">
        <v>221</v>
      </c>
      <c r="B107" s="46" t="s">
        <v>229</v>
      </c>
      <c r="D107" s="46">
        <v>23</v>
      </c>
      <c r="E107" s="46">
        <v>1</v>
      </c>
      <c r="F107" s="47" t="s">
        <v>140</v>
      </c>
      <c r="H107" s="47" t="s">
        <v>97</v>
      </c>
      <c r="I107" s="48">
        <f>(L107/10.9375)+(M107/9.2105)+(N107/3.8889)-(O107/12.5)</f>
        <v>2.3514330530803265</v>
      </c>
      <c r="J107" s="67">
        <f>ROUND((L107/10.9375)+(M107/9.2105)+(N107/3.8889)-(O107/12.5),0)</f>
        <v>2</v>
      </c>
      <c r="L107" s="46">
        <v>1</v>
      </c>
      <c r="M107" s="46">
        <v>18</v>
      </c>
      <c r="N107" s="46">
        <v>1.5</v>
      </c>
      <c r="O107" s="46">
        <v>1</v>
      </c>
      <c r="P107" s="46">
        <v>95</v>
      </c>
      <c r="Q107" s="46">
        <v>90</v>
      </c>
      <c r="R107" s="50">
        <v>0</v>
      </c>
      <c r="S107" s="51">
        <f>V107</f>
        <v>2.3514330530803265</v>
      </c>
      <c r="T107" s="52">
        <f>R107*S107</f>
        <v>0</v>
      </c>
      <c r="U107" s="51">
        <f>IF(ISBLANK(G107),999,MIN(G107,I107))</f>
        <v>999</v>
      </c>
      <c r="V107" s="51">
        <f>IF(U107=999,I107,U107)</f>
        <v>2.3514330530803265</v>
      </c>
      <c r="W107" s="51">
        <f>P107*R107</f>
        <v>0</v>
      </c>
    </row>
    <row r="108" spans="1:23" ht="12.75">
      <c r="A108" s="46" t="s">
        <v>221</v>
      </c>
      <c r="B108" s="46" t="s">
        <v>230</v>
      </c>
      <c r="D108" s="46">
        <v>4</v>
      </c>
      <c r="E108" s="46">
        <v>1</v>
      </c>
      <c r="F108" s="47" t="s">
        <v>120</v>
      </c>
      <c r="H108" s="47" t="s">
        <v>97</v>
      </c>
      <c r="I108" s="48">
        <f>(L108/10.9375)+(M108/9.2105)+(N108/3.8889)-(O108/12.5)</f>
        <v>0.434286955105586</v>
      </c>
      <c r="J108" s="67">
        <f>ROUND((L108/10.9375)+(M108/9.2105)+(N108/3.8889)-(O108/12.5),0)</f>
        <v>0</v>
      </c>
      <c r="L108" s="46">
        <v>0</v>
      </c>
      <c r="M108" s="46">
        <v>4</v>
      </c>
      <c r="N108" s="46">
        <v>0</v>
      </c>
      <c r="O108" s="46">
        <v>0</v>
      </c>
      <c r="P108" s="46">
        <v>0</v>
      </c>
      <c r="Q108" s="46">
        <v>15</v>
      </c>
      <c r="R108" s="50">
        <v>0</v>
      </c>
      <c r="S108" s="51">
        <f>V108</f>
        <v>0.434286955105586</v>
      </c>
      <c r="T108" s="52">
        <f>R108*S108</f>
        <v>0</v>
      </c>
      <c r="U108" s="51">
        <f>IF(ISBLANK(G108),999,MIN(G108,I108))</f>
        <v>999</v>
      </c>
      <c r="V108" s="51">
        <f>IF(U108=999,I108,U108)</f>
        <v>0.434286955105586</v>
      </c>
      <c r="W108" s="51">
        <f>P108*R108</f>
        <v>0</v>
      </c>
    </row>
    <row r="109" spans="1:23" ht="12.75">
      <c r="A109" s="46" t="s">
        <v>221</v>
      </c>
      <c r="B109" s="46" t="s">
        <v>231</v>
      </c>
      <c r="D109" s="46">
        <v>4</v>
      </c>
      <c r="E109" s="46">
        <v>1</v>
      </c>
      <c r="F109" s="47" t="s">
        <v>120</v>
      </c>
      <c r="H109" s="47" t="s">
        <v>97</v>
      </c>
      <c r="I109" s="48">
        <f>(L109/10.9375)+(M109/9.2105)+(N109/3.8889)-(O109/12.5)</f>
        <v>0.434286955105586</v>
      </c>
      <c r="J109" s="67">
        <f>ROUND((L109/10.9375)+(M109/9.2105)+(N109/3.8889)-(O109/12.5),0)</f>
        <v>0</v>
      </c>
      <c r="L109" s="46">
        <v>0</v>
      </c>
      <c r="M109" s="46">
        <v>4</v>
      </c>
      <c r="N109" s="46">
        <v>0</v>
      </c>
      <c r="O109" s="46">
        <v>0</v>
      </c>
      <c r="P109" s="46">
        <v>0</v>
      </c>
      <c r="Q109" s="46">
        <v>15</v>
      </c>
      <c r="R109" s="50">
        <v>0</v>
      </c>
      <c r="S109" s="51">
        <f>V109</f>
        <v>0.434286955105586</v>
      </c>
      <c r="T109" s="52">
        <f>R109*S109</f>
        <v>0</v>
      </c>
      <c r="U109" s="51">
        <f>IF(ISBLANK(G109),999,MIN(G109,I109))</f>
        <v>999</v>
      </c>
      <c r="V109" s="51">
        <f>IF(U109=999,I109,U109)</f>
        <v>0.434286955105586</v>
      </c>
      <c r="W109" s="51">
        <f>P109*R109</f>
        <v>0</v>
      </c>
    </row>
    <row r="110" spans="1:23" ht="12.75">
      <c r="A110" s="46" t="s">
        <v>221</v>
      </c>
      <c r="B110" s="66" t="s">
        <v>232</v>
      </c>
      <c r="C110" s="66"/>
      <c r="D110" s="66">
        <v>2</v>
      </c>
      <c r="E110" s="46">
        <v>0.5</v>
      </c>
      <c r="F110" s="47" t="s">
        <v>120</v>
      </c>
      <c r="H110" s="47" t="s">
        <v>97</v>
      </c>
      <c r="I110" s="48">
        <f>(L110/10.9375)+(M110/9.2105)+(N110/3.8889)-(O110/12.5)</f>
        <v>0.217143477552793</v>
      </c>
      <c r="J110" s="67">
        <f>ROUND((L110/10.9375)+(M110/9.2105)+(N110/3.8889)-(O110/12.5),0)</f>
        <v>0</v>
      </c>
      <c r="L110" s="46">
        <v>0</v>
      </c>
      <c r="M110" s="46">
        <v>2</v>
      </c>
      <c r="N110" s="46">
        <v>0</v>
      </c>
      <c r="O110" s="46">
        <v>0</v>
      </c>
      <c r="P110" s="46">
        <v>0</v>
      </c>
      <c r="Q110" s="46">
        <v>10</v>
      </c>
      <c r="R110" s="50">
        <v>0</v>
      </c>
      <c r="S110" s="51">
        <f>V110</f>
        <v>0.217143477552793</v>
      </c>
      <c r="T110" s="52">
        <f>R110*S110</f>
        <v>0</v>
      </c>
      <c r="U110" s="51">
        <f>IF(ISBLANK(G110),999,MIN(G110,I110))</f>
        <v>999</v>
      </c>
      <c r="V110" s="51">
        <f>IF(U110=999,I110,U110)</f>
        <v>0.217143477552793</v>
      </c>
      <c r="W110" s="51">
        <f>P110*R110</f>
        <v>0</v>
      </c>
    </row>
    <row r="111" spans="1:23" ht="12.75">
      <c r="A111" s="46" t="s">
        <v>221</v>
      </c>
      <c r="B111" s="46" t="s">
        <v>233</v>
      </c>
      <c r="D111" s="46">
        <v>1.3</v>
      </c>
      <c r="E111" s="46">
        <v>1</v>
      </c>
      <c r="F111" s="47" t="s">
        <v>234</v>
      </c>
      <c r="H111" s="47" t="s">
        <v>97</v>
      </c>
      <c r="I111" s="48">
        <f>(L111/10.9375)+(M111/9.2105)+(N111/3.8889)-(O111/12.5)</f>
        <v>0.1085717387763965</v>
      </c>
      <c r="J111" s="67">
        <f>ROUND((L111/10.9375)+(M111/9.2105)+(N111/3.8889)-(O111/12.5),0)</f>
        <v>0</v>
      </c>
      <c r="L111" s="46">
        <v>0</v>
      </c>
      <c r="M111" s="46">
        <v>1</v>
      </c>
      <c r="N111" s="46">
        <v>0</v>
      </c>
      <c r="O111" s="46">
        <v>0</v>
      </c>
      <c r="P111" s="46">
        <v>0</v>
      </c>
      <c r="Q111" s="46">
        <v>5</v>
      </c>
      <c r="R111" s="50">
        <v>0</v>
      </c>
      <c r="S111" s="51">
        <f>V111</f>
        <v>0.1085717387763965</v>
      </c>
      <c r="T111" s="52">
        <f>R111*S111</f>
        <v>0</v>
      </c>
      <c r="U111" s="51">
        <f>IF(ISBLANK(G111),999,MIN(G111,I111))</f>
        <v>999</v>
      </c>
      <c r="V111" s="51">
        <f>IF(U111=999,I111,U111)</f>
        <v>0.1085717387763965</v>
      </c>
      <c r="W111" s="51">
        <f>P111*R111</f>
        <v>0</v>
      </c>
    </row>
    <row r="112" spans="1:23" ht="12.75">
      <c r="A112" s="46" t="s">
        <v>221</v>
      </c>
      <c r="B112" s="66" t="s">
        <v>235</v>
      </c>
      <c r="C112" s="66"/>
      <c r="D112" s="66"/>
      <c r="H112" s="47" t="s">
        <v>97</v>
      </c>
      <c r="I112" s="48">
        <f>(L112/10.9375)+(M112/9.2105)+(N112/3.8889)-(O112/12.5)</f>
        <v>0</v>
      </c>
      <c r="J112" s="67">
        <f>ROUND((L112/10.9375)+(M112/9.2105)+(N112/3.8889)-(O112/12.5),0)</f>
        <v>0</v>
      </c>
      <c r="R112" s="50">
        <v>0</v>
      </c>
      <c r="S112" s="51">
        <f>V112</f>
        <v>0</v>
      </c>
      <c r="T112" s="52">
        <f>R112*S112</f>
        <v>0</v>
      </c>
      <c r="U112" s="51">
        <f>IF(ISBLANK(G112),999,MIN(G112,I112))</f>
        <v>999</v>
      </c>
      <c r="V112" s="51">
        <f>IF(U112=999,I112,U112)</f>
        <v>0</v>
      </c>
      <c r="W112" s="51">
        <f>P112*R112</f>
        <v>0</v>
      </c>
    </row>
    <row r="113" spans="1:23" ht="12.75">
      <c r="A113" s="46" t="s">
        <v>236</v>
      </c>
      <c r="B113" s="66" t="s">
        <v>237</v>
      </c>
      <c r="C113" s="66"/>
      <c r="D113" s="66"/>
      <c r="I113" s="48">
        <f>(L113/10.9375)+(M113/9.2105)+(N113/3.8889)-(O113/12.5)</f>
        <v>0</v>
      </c>
      <c r="J113" s="67">
        <f>ROUND((L113/10.9375)+(M113/9.2105)+(N113/3.8889)-(O113/12.5),0)</f>
        <v>0</v>
      </c>
      <c r="R113" s="50">
        <v>0</v>
      </c>
      <c r="S113" s="51">
        <f>V113</f>
        <v>0</v>
      </c>
      <c r="T113" s="52">
        <f>R113*S113</f>
        <v>0</v>
      </c>
      <c r="U113" s="51">
        <f>IF(ISBLANK(G113),999,MIN(G113,I113))</f>
        <v>999</v>
      </c>
      <c r="V113" s="51">
        <f>IF(U113=999,I113,U113)</f>
        <v>0</v>
      </c>
      <c r="W113" s="51">
        <f>P113*R113</f>
        <v>0</v>
      </c>
    </row>
    <row r="114" spans="1:23" ht="12.75">
      <c r="A114" s="46" t="s">
        <v>236</v>
      </c>
      <c r="B114" s="66" t="s">
        <v>238</v>
      </c>
      <c r="C114" s="66"/>
      <c r="D114" s="66">
        <v>227</v>
      </c>
      <c r="E114" s="46">
        <v>1</v>
      </c>
      <c r="F114" s="47" t="s">
        <v>82</v>
      </c>
      <c r="H114" s="47" t="s">
        <v>83</v>
      </c>
      <c r="I114" s="48">
        <f>(L114/10.9375)+(M114/9.2105)+(N114/3.8889)-(O114/12.5)</f>
        <v>3.6428595347154054</v>
      </c>
      <c r="J114" s="67">
        <f>ROUND((L114/10.9375)+(M114/9.2105)+(N114/3.8889)-(O114/12.5),0)</f>
        <v>4</v>
      </c>
      <c r="L114" s="46">
        <v>11</v>
      </c>
      <c r="M114" s="46">
        <v>16</v>
      </c>
      <c r="N114" s="46">
        <v>3.5</v>
      </c>
      <c r="O114" s="46">
        <v>0</v>
      </c>
      <c r="P114" s="46">
        <v>150</v>
      </c>
      <c r="Q114" s="46">
        <v>140</v>
      </c>
      <c r="R114" s="50">
        <v>0</v>
      </c>
      <c r="S114" s="51">
        <f>V114</f>
        <v>3.6428595347154054</v>
      </c>
      <c r="T114" s="52">
        <f>R114*S114</f>
        <v>0</v>
      </c>
      <c r="U114" s="51">
        <f>IF(ISBLANK(G114),999,MIN(G114,I114))</f>
        <v>999</v>
      </c>
      <c r="V114" s="51">
        <f>IF(U114=999,I114,U114)</f>
        <v>3.6428595347154054</v>
      </c>
      <c r="W114" s="51">
        <f>P114*R114</f>
        <v>0</v>
      </c>
    </row>
    <row r="115" spans="9:23" ht="12.75">
      <c r="I115" s="48">
        <f>(L115/10.9375)+(M115/9.2105)+(N115/3.8889)-(O115/12.5)</f>
        <v>0</v>
      </c>
      <c r="J115" s="67">
        <f>ROUND((L115/10.9375)+(M115/9.2105)+(N115/3.8889)-(O115/12.5),0)</f>
        <v>0</v>
      </c>
      <c r="R115" s="50">
        <v>0</v>
      </c>
      <c r="S115" s="51">
        <f>V115</f>
        <v>0</v>
      </c>
      <c r="T115" s="52">
        <f>R115*S115</f>
        <v>0</v>
      </c>
      <c r="U115" s="51">
        <f>IF(ISBLANK(G115),999,MIN(G115,I115))</f>
        <v>999</v>
      </c>
      <c r="V115" s="51">
        <f>IF(U115=999,I115,U115)</f>
        <v>0</v>
      </c>
      <c r="W115" s="51">
        <f>P115*R115</f>
        <v>0</v>
      </c>
    </row>
    <row r="116" spans="9:23" ht="12.75">
      <c r="I116" s="48">
        <f>(L116/10.9375)+(M116/9.2105)+(N116/3.8889)-(O116/12.5)</f>
        <v>0</v>
      </c>
      <c r="J116" s="67">
        <f>ROUND((L116/10.9375)+(M116/9.2105)+(N116/3.8889)-(O116/12.5),0)</f>
        <v>0</v>
      </c>
      <c r="R116" s="50">
        <v>0</v>
      </c>
      <c r="S116" s="51">
        <f>V116</f>
        <v>0</v>
      </c>
      <c r="T116" s="52">
        <f>R116*S116</f>
        <v>0</v>
      </c>
      <c r="U116" s="51">
        <f>IF(ISBLANK(G116),999,MIN(G116,I116))</f>
        <v>999</v>
      </c>
      <c r="V116" s="51">
        <f>IF(U116=999,I116,U116)</f>
        <v>0</v>
      </c>
      <c r="W116" s="51">
        <f>P116*R116</f>
        <v>0</v>
      </c>
    </row>
    <row r="117" spans="9:23" ht="12.75">
      <c r="I117" s="48">
        <f>(L117/10.9375)+(M117/9.2105)+(N117/3.8889)-(O117/12.5)</f>
        <v>0</v>
      </c>
      <c r="J117" s="67">
        <f>ROUND((L117/10.9375)+(M117/9.2105)+(N117/3.8889)-(O117/12.5),0)</f>
        <v>0</v>
      </c>
      <c r="R117" s="50">
        <v>0</v>
      </c>
      <c r="S117" s="51">
        <f>V117</f>
        <v>0</v>
      </c>
      <c r="T117" s="52">
        <f>R117*S117</f>
        <v>0</v>
      </c>
      <c r="U117" s="51">
        <f>IF(ISBLANK(G117),999,MIN(G117,I117))</f>
        <v>999</v>
      </c>
      <c r="V117" s="51">
        <f>IF(U117=999,I117,U117)</f>
        <v>0</v>
      </c>
      <c r="W117" s="51">
        <f>P117*R117</f>
        <v>0</v>
      </c>
    </row>
    <row r="118" spans="9:23" ht="12.75">
      <c r="I118" s="48">
        <f>(L118/10.9375)+(M118/9.2105)+(N118/3.8889)-(O118/12.5)</f>
        <v>0</v>
      </c>
      <c r="J118" s="67">
        <f>ROUND((L118/10.9375)+(M118/9.2105)+(N118/3.8889)-(O118/12.5),0)</f>
        <v>0</v>
      </c>
      <c r="R118" s="50">
        <v>0</v>
      </c>
      <c r="S118" s="51">
        <f>V118</f>
        <v>0</v>
      </c>
      <c r="T118" s="52">
        <f>R118*S118</f>
        <v>0</v>
      </c>
      <c r="U118" s="51">
        <f>IF(ISBLANK(G118),999,MIN(G118,I118))</f>
        <v>999</v>
      </c>
      <c r="V118" s="51">
        <f>IF(U118=999,I118,U118)</f>
        <v>0</v>
      </c>
      <c r="W118" s="51">
        <f>P118*R118</f>
        <v>0</v>
      </c>
    </row>
    <row r="119" spans="9:23" ht="12.75">
      <c r="I119" s="48">
        <f>(L119/10.9375)+(M119/9.2105)+(N119/3.8889)-(O119/12.5)</f>
        <v>0</v>
      </c>
      <c r="J119" s="67">
        <f>ROUND((L119/10.9375)+(M119/9.2105)+(N119/3.8889)-(O119/12.5),0)</f>
        <v>0</v>
      </c>
      <c r="R119" s="50">
        <v>0</v>
      </c>
      <c r="S119" s="51">
        <f>V119</f>
        <v>0</v>
      </c>
      <c r="T119" s="52">
        <f>R119*S119</f>
        <v>0</v>
      </c>
      <c r="U119" s="51">
        <f>IF(ISBLANK(G119),999,MIN(G119,I119))</f>
        <v>999</v>
      </c>
      <c r="V119" s="51">
        <f>IF(U119=999,I119,U119)</f>
        <v>0</v>
      </c>
      <c r="W119" s="51">
        <f>P119*R119</f>
        <v>0</v>
      </c>
    </row>
    <row r="120" spans="9:23" ht="12.75">
      <c r="I120" s="48">
        <f>(L120/10.9375)+(M120/9.2105)+(N120/3.8889)-(O120/12.5)</f>
        <v>0</v>
      </c>
      <c r="J120" s="67">
        <f>ROUND((L120/10.9375)+(M120/9.2105)+(N120/3.8889)-(O120/12.5),0)</f>
        <v>0</v>
      </c>
      <c r="R120" s="50">
        <v>0</v>
      </c>
      <c r="S120" s="51">
        <f>V120</f>
        <v>0</v>
      </c>
      <c r="T120" s="52">
        <f>R120*S120</f>
        <v>0</v>
      </c>
      <c r="U120" s="51">
        <f>IF(ISBLANK(G120),999,MIN(G120,I120))</f>
        <v>999</v>
      </c>
      <c r="V120" s="51">
        <f>IF(U120=999,I120,U120)</f>
        <v>0</v>
      </c>
      <c r="W120" s="51">
        <f>P120*R120</f>
        <v>0</v>
      </c>
    </row>
    <row r="121" spans="9:23" ht="12.75">
      <c r="I121" s="48">
        <f>(L121/10.9375)+(M121/9.2105)+(N121/3.8889)-(O121/12.5)</f>
        <v>0</v>
      </c>
      <c r="J121" s="67">
        <f>ROUND((L121/10.9375)+(M121/9.2105)+(N121/3.8889)-(O121/12.5),0)</f>
        <v>0</v>
      </c>
      <c r="R121" s="50">
        <v>0</v>
      </c>
      <c r="S121" s="51">
        <f>V121</f>
        <v>0</v>
      </c>
      <c r="T121" s="52">
        <f>R121*S121</f>
        <v>0</v>
      </c>
      <c r="U121" s="51">
        <f>IF(ISBLANK(G121),999,MIN(G121,I121))</f>
        <v>999</v>
      </c>
      <c r="V121" s="51">
        <f>IF(U121=999,I121,U121)</f>
        <v>0</v>
      </c>
      <c r="W121" s="51">
        <f>P121*R121</f>
        <v>0</v>
      </c>
    </row>
    <row r="122" spans="9:23" ht="12.75">
      <c r="I122" s="48">
        <f>(L122/10.9375)+(M122/9.2105)+(N122/3.8889)-(O122/12.5)</f>
        <v>0</v>
      </c>
      <c r="J122" s="67">
        <f>ROUND((L122/10.9375)+(M122/9.2105)+(N122/3.8889)-(O122/12.5),0)</f>
        <v>0</v>
      </c>
      <c r="R122" s="50">
        <v>0</v>
      </c>
      <c r="S122" s="51">
        <f>V122</f>
        <v>0</v>
      </c>
      <c r="T122" s="52">
        <f>R122*S122</f>
        <v>0</v>
      </c>
      <c r="U122" s="51">
        <f>IF(ISBLANK(G122),999,MIN(G122,I122))</f>
        <v>999</v>
      </c>
      <c r="V122" s="51">
        <f>IF(U122=999,I122,U122)</f>
        <v>0</v>
      </c>
      <c r="W122" s="51">
        <f>P122*R122</f>
        <v>0</v>
      </c>
    </row>
    <row r="123" spans="9:23" ht="12.75">
      <c r="I123" s="48">
        <f>(L123/10.9375)+(M123/9.2105)+(N123/3.8889)-(O123/12.5)</f>
        <v>0</v>
      </c>
      <c r="J123" s="67">
        <f>ROUND((L123/10.9375)+(M123/9.2105)+(N123/3.8889)-(O123/12.5),0)</f>
        <v>0</v>
      </c>
      <c r="R123" s="50">
        <v>0</v>
      </c>
      <c r="S123" s="51">
        <f>V123</f>
        <v>0</v>
      </c>
      <c r="T123" s="52">
        <f>R123*S123</f>
        <v>0</v>
      </c>
      <c r="U123" s="51">
        <f>IF(ISBLANK(G123),999,MIN(G123,I123))</f>
        <v>999</v>
      </c>
      <c r="V123" s="51">
        <f>IF(U123=999,I123,U123)</f>
        <v>0</v>
      </c>
      <c r="W123" s="51">
        <f>P123*R123</f>
        <v>0</v>
      </c>
    </row>
    <row r="124" spans="9:23" ht="12.75">
      <c r="I124" s="48">
        <f>(L124/10.9375)+(M124/9.2105)+(N124/3.8889)-(O124/12.5)</f>
        <v>0</v>
      </c>
      <c r="J124" s="67">
        <f>ROUND((L124/10.9375)+(M124/9.2105)+(N124/3.8889)-(O124/12.5),0)</f>
        <v>0</v>
      </c>
      <c r="R124" s="50">
        <v>0</v>
      </c>
      <c r="S124" s="51">
        <f>V124</f>
        <v>0</v>
      </c>
      <c r="T124" s="52">
        <f>R124*S124</f>
        <v>0</v>
      </c>
      <c r="U124" s="51">
        <f>IF(ISBLANK(G124),999,MIN(G124,I124))</f>
        <v>999</v>
      </c>
      <c r="V124" s="51">
        <f>IF(U124=999,I124,U124)</f>
        <v>0</v>
      </c>
      <c r="W124" s="51">
        <f>P124*R124</f>
        <v>0</v>
      </c>
    </row>
    <row r="125" spans="9:23" ht="12.75">
      <c r="I125" s="48">
        <f>(L125/10.9375)+(M125/9.2105)+(N125/3.8889)-(O125/12.5)</f>
        <v>0</v>
      </c>
      <c r="J125" s="67">
        <f>ROUND((L125/10.9375)+(M125/9.2105)+(N125/3.8889)-(O125/12.5),0)</f>
        <v>0</v>
      </c>
      <c r="R125" s="50">
        <v>0</v>
      </c>
      <c r="S125" s="51">
        <f>V125</f>
        <v>0</v>
      </c>
      <c r="T125" s="52">
        <f>R125*S125</f>
        <v>0</v>
      </c>
      <c r="U125" s="51">
        <f>IF(ISBLANK(G125),999,MIN(G125,I125))</f>
        <v>999</v>
      </c>
      <c r="V125" s="51">
        <f>IF(U125=999,I125,U125)</f>
        <v>0</v>
      </c>
      <c r="W125" s="51">
        <f>P125*R125</f>
        <v>0</v>
      </c>
    </row>
    <row r="126" spans="9:23" ht="12.75">
      <c r="I126" s="48">
        <f>(L126/10.9375)+(M126/9.2105)+(N126/3.8889)-(O126/12.5)</f>
        <v>0</v>
      </c>
      <c r="J126" s="67">
        <f>ROUND((L126/10.9375)+(M126/9.2105)+(N126/3.8889)-(O126/12.5),0)</f>
        <v>0</v>
      </c>
      <c r="R126" s="50">
        <v>0</v>
      </c>
      <c r="S126" s="51">
        <f>V126</f>
        <v>0</v>
      </c>
      <c r="T126" s="52">
        <f>R126*S126</f>
        <v>0</v>
      </c>
      <c r="U126" s="51">
        <f>IF(ISBLANK(G126),999,MIN(G126,I126))</f>
        <v>999</v>
      </c>
      <c r="V126" s="51">
        <f>IF(U126=999,I126,U126)</f>
        <v>0</v>
      </c>
      <c r="W126" s="51">
        <f>P126*R126</f>
        <v>0</v>
      </c>
    </row>
    <row r="127" spans="9:23" ht="12.75">
      <c r="I127" s="48">
        <f>(L127/10.9375)+(M127/9.2105)+(N127/3.8889)-(O127/12.5)</f>
        <v>0</v>
      </c>
      <c r="J127" s="67">
        <f>ROUND((L127/10.9375)+(M127/9.2105)+(N127/3.8889)-(O127/12.5),0)</f>
        <v>0</v>
      </c>
      <c r="R127" s="50">
        <v>0</v>
      </c>
      <c r="S127" s="51">
        <f>V127</f>
        <v>0</v>
      </c>
      <c r="T127" s="52">
        <f>R127*S127</f>
        <v>0</v>
      </c>
      <c r="U127" s="51">
        <f>IF(ISBLANK(G127),999,MIN(G127,I127))</f>
        <v>999</v>
      </c>
      <c r="V127" s="51">
        <f>IF(U127=999,I127,U127)</f>
        <v>0</v>
      </c>
      <c r="W127" s="51">
        <f>P127*R127</f>
        <v>0</v>
      </c>
    </row>
    <row r="128" spans="9:23" ht="12.75">
      <c r="I128" s="48">
        <f>(L128/10.9375)+(M128/9.2105)+(N128/3.8889)-(O128/12.5)</f>
        <v>0</v>
      </c>
      <c r="J128" s="67">
        <f>ROUND((L128/10.9375)+(M128/9.2105)+(N128/3.8889)-(O128/12.5),0)</f>
        <v>0</v>
      </c>
      <c r="R128" s="50">
        <v>0</v>
      </c>
      <c r="S128" s="51">
        <f>V128</f>
        <v>0</v>
      </c>
      <c r="T128" s="52">
        <f>R128*S128</f>
        <v>0</v>
      </c>
      <c r="U128" s="51">
        <f>IF(ISBLANK(G128),999,MIN(G128,I128))</f>
        <v>999</v>
      </c>
      <c r="V128" s="51">
        <f>IF(U128=999,I128,U128)</f>
        <v>0</v>
      </c>
      <c r="W128" s="51">
        <f>P128*R128</f>
        <v>0</v>
      </c>
    </row>
    <row r="129" spans="9:23" ht="12.75">
      <c r="I129" s="48">
        <f>(L129/10.9375)+(M129/9.2105)+(N129/3.8889)-(O129/12.5)</f>
        <v>0</v>
      </c>
      <c r="J129" s="67">
        <f>ROUND((L129/10.9375)+(M129/9.2105)+(N129/3.8889)-(O129/12.5),0)</f>
        <v>0</v>
      </c>
      <c r="R129" s="50">
        <v>0</v>
      </c>
      <c r="S129" s="51">
        <f>V129</f>
        <v>0</v>
      </c>
      <c r="T129" s="52">
        <f>R129*S129</f>
        <v>0</v>
      </c>
      <c r="U129" s="51">
        <f>IF(ISBLANK(G129),999,MIN(G129,I129))</f>
        <v>999</v>
      </c>
      <c r="V129" s="51">
        <f>IF(U129=999,I129,U129)</f>
        <v>0</v>
      </c>
      <c r="W129" s="51">
        <f>P129*R129</f>
        <v>0</v>
      </c>
    </row>
    <row r="130" spans="9:23" ht="12.75">
      <c r="I130" s="48">
        <f>(L130/10.9375)+(M130/9.2105)+(N130/3.8889)-(O130/12.5)</f>
        <v>0</v>
      </c>
      <c r="J130" s="67">
        <f>ROUND((L130/10.9375)+(M130/9.2105)+(N130/3.8889)-(O130/12.5),0)</f>
        <v>0</v>
      </c>
      <c r="R130" s="50">
        <v>0</v>
      </c>
      <c r="S130" s="51">
        <f>V130</f>
        <v>0</v>
      </c>
      <c r="T130" s="52">
        <f>R130*S130</f>
        <v>0</v>
      </c>
      <c r="U130" s="51">
        <f>IF(ISBLANK(G130),999,MIN(G130,I130))</f>
        <v>999</v>
      </c>
      <c r="V130" s="51">
        <f>IF(U130=999,I130,U130)</f>
        <v>0</v>
      </c>
      <c r="W130" s="51">
        <f>P130*R130</f>
        <v>0</v>
      </c>
    </row>
    <row r="131" spans="9:23" ht="12.75">
      <c r="I131" s="48">
        <f>(L131/10.9375)+(M131/9.2105)+(N131/3.8889)-(O131/12.5)</f>
        <v>0</v>
      </c>
      <c r="J131" s="67">
        <f>ROUND((L131/10.9375)+(M131/9.2105)+(N131/3.8889)-(O131/12.5),0)</f>
        <v>0</v>
      </c>
      <c r="R131" s="50">
        <v>0</v>
      </c>
      <c r="S131" s="51">
        <f>V131</f>
        <v>0</v>
      </c>
      <c r="T131" s="52">
        <f>R131*S131</f>
        <v>0</v>
      </c>
      <c r="U131" s="51">
        <f>IF(ISBLANK(G131),999,MIN(G131,I131))</f>
        <v>999</v>
      </c>
      <c r="V131" s="51">
        <f>IF(U131=999,I131,U131)</f>
        <v>0</v>
      </c>
      <c r="W131" s="51">
        <f>P131*R131</f>
        <v>0</v>
      </c>
    </row>
    <row r="132" spans="9:23" ht="12.75">
      <c r="I132" s="48">
        <f>(L132/10.9375)+(M132/9.2105)+(N132/3.8889)-(O132/12.5)</f>
        <v>0</v>
      </c>
      <c r="J132" s="67">
        <f>ROUND((L132/10.9375)+(M132/9.2105)+(N132/3.8889)-(O132/12.5),0)</f>
        <v>0</v>
      </c>
      <c r="R132" s="50">
        <v>0</v>
      </c>
      <c r="S132" s="51">
        <f>V132</f>
        <v>0</v>
      </c>
      <c r="T132" s="52">
        <f>R132*S132</f>
        <v>0</v>
      </c>
      <c r="U132" s="51">
        <f>IF(ISBLANK(G132),999,MIN(G132,I132))</f>
        <v>999</v>
      </c>
      <c r="V132" s="51">
        <f>IF(U132=999,I132,U132)</f>
        <v>0</v>
      </c>
      <c r="W132" s="51">
        <f>P132*R132</f>
        <v>0</v>
      </c>
    </row>
    <row r="133" spans="9:23" ht="12.75">
      <c r="I133" s="48">
        <f>(L133/10.9375)+(M133/9.2105)+(N133/3.8889)-(O133/12.5)</f>
        <v>0</v>
      </c>
      <c r="J133" s="67">
        <f>ROUND((L133/10.9375)+(M133/9.2105)+(N133/3.8889)-(O133/12.5),0)</f>
        <v>0</v>
      </c>
      <c r="R133" s="50">
        <v>0</v>
      </c>
      <c r="S133" s="51">
        <f>V133</f>
        <v>0</v>
      </c>
      <c r="T133" s="52">
        <f>R133*S133</f>
        <v>0</v>
      </c>
      <c r="U133" s="51">
        <f>IF(ISBLANK(G133),999,MIN(G133,I133))</f>
        <v>999</v>
      </c>
      <c r="V133" s="51">
        <f>IF(U133=999,I133,U133)</f>
        <v>0</v>
      </c>
      <c r="W133" s="51">
        <f>P133*R133</f>
        <v>0</v>
      </c>
    </row>
    <row r="134" spans="9:23" ht="12.75">
      <c r="I134" s="48">
        <f>(L134/10.9375)+(M134/9.2105)+(N134/3.8889)-(O134/12.5)</f>
        <v>0</v>
      </c>
      <c r="J134" s="67">
        <f>ROUND((L134/10.9375)+(M134/9.2105)+(N134/3.8889)-(O134/12.5),0)</f>
        <v>0</v>
      </c>
      <c r="R134" s="50">
        <v>0</v>
      </c>
      <c r="S134" s="51">
        <f>V134</f>
        <v>0</v>
      </c>
      <c r="T134" s="52">
        <f>R134*S134</f>
        <v>0</v>
      </c>
      <c r="U134" s="51">
        <f>IF(ISBLANK(G134),999,MIN(G134,I134))</f>
        <v>999</v>
      </c>
      <c r="V134" s="51">
        <f>IF(U134=999,I134,U134)</f>
        <v>0</v>
      </c>
      <c r="W134" s="51">
        <f>P134*R134</f>
        <v>0</v>
      </c>
    </row>
    <row r="135" spans="9:23" ht="12.75">
      <c r="I135" s="48">
        <f>(L135/10.9375)+(M135/9.2105)+(N135/3.8889)-(O135/12.5)</f>
        <v>0</v>
      </c>
      <c r="J135" s="67">
        <f>ROUND((L135/10.9375)+(M135/9.2105)+(N135/3.8889)-(O135/12.5),0)</f>
        <v>0</v>
      </c>
      <c r="R135" s="50">
        <v>0</v>
      </c>
      <c r="S135" s="51">
        <f>V135</f>
        <v>0</v>
      </c>
      <c r="T135" s="52">
        <f>R135*S135</f>
        <v>0</v>
      </c>
      <c r="U135" s="51">
        <f>IF(ISBLANK(G135),999,MIN(G135,I135))</f>
        <v>999</v>
      </c>
      <c r="V135" s="51">
        <f>IF(U135=999,I135,U135)</f>
        <v>0</v>
      </c>
      <c r="W135" s="51">
        <f>P135*R135</f>
        <v>0</v>
      </c>
    </row>
    <row r="136" spans="9:23" ht="12.75">
      <c r="I136" s="48">
        <f>(L136/10.9375)+(M136/9.2105)+(N136/3.8889)-(O136/12.5)</f>
        <v>0</v>
      </c>
      <c r="J136" s="67">
        <f>ROUND((L136/10.9375)+(M136/9.2105)+(N136/3.8889)-(O136/12.5),0)</f>
        <v>0</v>
      </c>
      <c r="R136" s="50">
        <v>0</v>
      </c>
      <c r="S136" s="51">
        <f>V136</f>
        <v>0</v>
      </c>
      <c r="T136" s="52">
        <f>R136*S136</f>
        <v>0</v>
      </c>
      <c r="U136" s="51">
        <f>IF(ISBLANK(G136),999,MIN(G136,I136))</f>
        <v>999</v>
      </c>
      <c r="V136" s="51">
        <f>IF(U136=999,I136,U136)</f>
        <v>0</v>
      </c>
      <c r="W136" s="51">
        <f>P136*R136</f>
        <v>0</v>
      </c>
    </row>
    <row r="137" spans="9:23" ht="12.75">
      <c r="I137" s="48">
        <f>(L137/10.9375)+(M137/9.2105)+(N137/3.8889)-(O137/12.5)</f>
        <v>0</v>
      </c>
      <c r="J137" s="67">
        <f>ROUND((L137/10.9375)+(M137/9.2105)+(N137/3.8889)-(O137/12.5),0)</f>
        <v>0</v>
      </c>
      <c r="R137" s="50">
        <v>0</v>
      </c>
      <c r="S137" s="51">
        <f>V137</f>
        <v>0</v>
      </c>
      <c r="T137" s="52">
        <f>R137*S137</f>
        <v>0</v>
      </c>
      <c r="U137" s="51">
        <f>IF(ISBLANK(G137),999,MIN(G137,I137))</f>
        <v>999</v>
      </c>
      <c r="V137" s="51">
        <f>IF(U137=999,I137,U137)</f>
        <v>0</v>
      </c>
      <c r="W137" s="51">
        <f>P137*R137</f>
        <v>0</v>
      </c>
    </row>
    <row r="138" spans="9:23" ht="12.75">
      <c r="I138" s="48">
        <f>(L138/10.9375)+(M138/9.2105)+(N138/3.8889)-(O138/12.5)</f>
        <v>0</v>
      </c>
      <c r="J138" s="67">
        <f>ROUND((L138/10.9375)+(M138/9.2105)+(N138/3.8889)-(O138/12.5),0)</f>
        <v>0</v>
      </c>
      <c r="R138" s="50">
        <v>0</v>
      </c>
      <c r="S138" s="51">
        <f>V138</f>
        <v>0</v>
      </c>
      <c r="T138" s="52">
        <f>R138*S138</f>
        <v>0</v>
      </c>
      <c r="U138" s="51">
        <f>IF(ISBLANK(G138),999,MIN(G138,I138))</f>
        <v>999</v>
      </c>
      <c r="V138" s="51">
        <f>IF(U138=999,I138,U138)</f>
        <v>0</v>
      </c>
      <c r="W138" s="51">
        <f>P138*R138</f>
        <v>0</v>
      </c>
    </row>
    <row r="139" spans="9:23" ht="12.75">
      <c r="I139" s="48">
        <f>(L139/10.9375)+(M139/9.2105)+(N139/3.8889)-(O139/12.5)</f>
        <v>0</v>
      </c>
      <c r="J139" s="67">
        <f>ROUND((L139/10.9375)+(M139/9.2105)+(N139/3.8889)-(O139/12.5),0)</f>
        <v>0</v>
      </c>
      <c r="R139" s="50">
        <v>0</v>
      </c>
      <c r="S139" s="51">
        <f>V139</f>
        <v>0</v>
      </c>
      <c r="T139" s="52">
        <f>R139*S139</f>
        <v>0</v>
      </c>
      <c r="U139" s="51">
        <f>IF(ISBLANK(G139),999,MIN(G139,I139))</f>
        <v>999</v>
      </c>
      <c r="V139" s="51">
        <f>IF(U139=999,I139,U139)</f>
        <v>0</v>
      </c>
      <c r="W139" s="51">
        <f>P139*R139</f>
        <v>0</v>
      </c>
    </row>
    <row r="140" spans="9:23" ht="12.75">
      <c r="I140" s="48">
        <f>(L140/10.9375)+(M140/9.2105)+(N140/3.8889)-(O140/12.5)</f>
        <v>0</v>
      </c>
      <c r="J140" s="67">
        <f>ROUND((L140/10.9375)+(M140/9.2105)+(N140/3.8889)-(O140/12.5),0)</f>
        <v>0</v>
      </c>
      <c r="R140" s="50">
        <v>0</v>
      </c>
      <c r="S140" s="51">
        <f>V140</f>
        <v>0</v>
      </c>
      <c r="T140" s="52">
        <f>R140*S140</f>
        <v>0</v>
      </c>
      <c r="U140" s="51">
        <f>IF(ISBLANK(G140),999,MIN(G140,I140))</f>
        <v>999</v>
      </c>
      <c r="V140" s="51">
        <f>IF(U140=999,I140,U140)</f>
        <v>0</v>
      </c>
      <c r="W140" s="51">
        <f>P140*R140</f>
        <v>0</v>
      </c>
    </row>
    <row r="141" spans="9:23" ht="12.75">
      <c r="I141" s="48">
        <f>(L141/10.9375)+(M141/9.2105)+(N141/3.8889)-(O141/12.5)</f>
        <v>0</v>
      </c>
      <c r="J141" s="67">
        <f>ROUND((L141/10.9375)+(M141/9.2105)+(N141/3.8889)-(O141/12.5),0)</f>
        <v>0</v>
      </c>
      <c r="R141" s="50">
        <v>0</v>
      </c>
      <c r="S141" s="51">
        <f>V141</f>
        <v>0</v>
      </c>
      <c r="T141" s="52">
        <f>R141*S141</f>
        <v>0</v>
      </c>
      <c r="U141" s="51">
        <f>IF(ISBLANK(G141),999,MIN(G141,I141))</f>
        <v>999</v>
      </c>
      <c r="V141" s="51">
        <f>IF(U141=999,I141,U141)</f>
        <v>0</v>
      </c>
      <c r="W141" s="51">
        <f>P141*R141</f>
        <v>0</v>
      </c>
    </row>
    <row r="142" spans="9:23" ht="12.75">
      <c r="I142" s="48">
        <f>(L142/10.9375)+(M142/9.2105)+(N142/3.8889)-(O142/12.5)</f>
        <v>0</v>
      </c>
      <c r="J142" s="67">
        <f>ROUND((L142/10.9375)+(M142/9.2105)+(N142/3.8889)-(O142/12.5),0)</f>
        <v>0</v>
      </c>
      <c r="R142" s="50">
        <v>0</v>
      </c>
      <c r="S142" s="51">
        <f>V142</f>
        <v>0</v>
      </c>
      <c r="T142" s="52">
        <f>R142*S142</f>
        <v>0</v>
      </c>
      <c r="U142" s="51">
        <f>IF(ISBLANK(G142),999,MIN(G142,I142))</f>
        <v>999</v>
      </c>
      <c r="V142" s="51">
        <f>IF(U142=999,I142,U142)</f>
        <v>0</v>
      </c>
      <c r="W142" s="51">
        <f>P142*R142</f>
        <v>0</v>
      </c>
    </row>
    <row r="143" spans="9:23" ht="12.75">
      <c r="I143" s="48">
        <f>(L143/10.9375)+(M143/9.2105)+(N143/3.8889)-(O143/12.5)</f>
        <v>0</v>
      </c>
      <c r="J143" s="67">
        <f>ROUND((L143/10.9375)+(M143/9.2105)+(N143/3.8889)-(O143/12.5),0)</f>
        <v>0</v>
      </c>
      <c r="R143" s="50">
        <v>0</v>
      </c>
      <c r="S143" s="51">
        <f>V143</f>
        <v>0</v>
      </c>
      <c r="T143" s="52">
        <f>R143*S143</f>
        <v>0</v>
      </c>
      <c r="U143" s="51">
        <f>IF(ISBLANK(G143),999,MIN(G143,I143))</f>
        <v>999</v>
      </c>
      <c r="V143" s="51">
        <f>IF(U143=999,I143,U143)</f>
        <v>0</v>
      </c>
      <c r="W143" s="51">
        <f>P143*R143</f>
        <v>0</v>
      </c>
    </row>
    <row r="144" spans="9:23" ht="12.75">
      <c r="I144" s="48">
        <f>(L144/10.9375)+(M144/9.2105)+(N144/3.8889)-(O144/12.5)</f>
        <v>0</v>
      </c>
      <c r="J144" s="67">
        <f>ROUND((L144/10.9375)+(M144/9.2105)+(N144/3.8889)-(O144/12.5),0)</f>
        <v>0</v>
      </c>
      <c r="R144" s="50">
        <v>0</v>
      </c>
      <c r="S144" s="51">
        <f>V144</f>
        <v>0</v>
      </c>
      <c r="T144" s="52">
        <f>R144*S144</f>
        <v>0</v>
      </c>
      <c r="U144" s="51">
        <f>IF(ISBLANK(G144),999,MIN(G144,I144))</f>
        <v>999</v>
      </c>
      <c r="V144" s="51">
        <f>IF(U144=999,I144,U144)</f>
        <v>0</v>
      </c>
      <c r="W144" s="51">
        <f>P144*R144</f>
        <v>0</v>
      </c>
    </row>
    <row r="145" spans="9:23" ht="12.75">
      <c r="I145" s="48">
        <f>(L145/10.9375)+(M145/9.2105)+(N145/3.8889)-(O145/12.5)</f>
        <v>0</v>
      </c>
      <c r="J145" s="67">
        <f>ROUND((L145/10.9375)+(M145/9.2105)+(N145/3.8889)-(O145/12.5),0)</f>
        <v>0</v>
      </c>
      <c r="R145" s="50">
        <v>0</v>
      </c>
      <c r="S145" s="51">
        <f>V145</f>
        <v>0</v>
      </c>
      <c r="T145" s="52">
        <f>R145*S145</f>
        <v>0</v>
      </c>
      <c r="U145" s="51">
        <f>IF(ISBLANK(G145),999,MIN(G145,I145))</f>
        <v>999</v>
      </c>
      <c r="V145" s="51">
        <f>IF(U145=999,I145,U145)</f>
        <v>0</v>
      </c>
      <c r="W145" s="51">
        <f>P145*R145</f>
        <v>0</v>
      </c>
    </row>
    <row r="146" spans="9:23" ht="12.75">
      <c r="I146" s="48">
        <f>(L146/10.9375)+(M146/9.2105)+(N146/3.8889)-(O146/12.5)</f>
        <v>0</v>
      </c>
      <c r="J146" s="67">
        <f>ROUND((L146/10.9375)+(M146/9.2105)+(N146/3.8889)-(O146/12.5),0)</f>
        <v>0</v>
      </c>
      <c r="R146" s="50">
        <v>0</v>
      </c>
      <c r="S146" s="51">
        <f>V146</f>
        <v>0</v>
      </c>
      <c r="T146" s="52">
        <f>R146*S146</f>
        <v>0</v>
      </c>
      <c r="U146" s="51">
        <f>IF(ISBLANK(G146),999,MIN(G146,I146))</f>
        <v>999</v>
      </c>
      <c r="V146" s="51">
        <f>IF(U146=999,I146,U146)</f>
        <v>0</v>
      </c>
      <c r="W146" s="51">
        <f>P146*R146</f>
        <v>0</v>
      </c>
    </row>
    <row r="147" spans="9:23" ht="12.75">
      <c r="I147" s="48">
        <f>(L147/10.9375)+(M147/9.2105)+(N147/3.8889)-(O147/12.5)</f>
        <v>0</v>
      </c>
      <c r="J147" s="67">
        <f>ROUND((L147/10.9375)+(M147/9.2105)+(N147/3.8889)-(O147/12.5),0)</f>
        <v>0</v>
      </c>
      <c r="R147" s="50">
        <v>0</v>
      </c>
      <c r="S147" s="51">
        <f>V147</f>
        <v>0</v>
      </c>
      <c r="T147" s="52">
        <f>R147*S147</f>
        <v>0</v>
      </c>
      <c r="U147" s="51">
        <f>IF(ISBLANK(G147),999,MIN(G147,I147))</f>
        <v>999</v>
      </c>
      <c r="V147" s="51">
        <f>IF(U147=999,I147,U147)</f>
        <v>0</v>
      </c>
      <c r="W147" s="51">
        <f>P147*R147</f>
        <v>0</v>
      </c>
    </row>
    <row r="148" spans="9:23" ht="12.75">
      <c r="I148" s="48">
        <f>(L148/10.9375)+(M148/9.2105)+(N148/3.8889)-(O148/12.5)</f>
        <v>0</v>
      </c>
      <c r="J148" s="67">
        <f>ROUND((L148/10.9375)+(M148/9.2105)+(N148/3.8889)-(O148/12.5),0)</f>
        <v>0</v>
      </c>
      <c r="R148" s="50">
        <v>0</v>
      </c>
      <c r="S148" s="51">
        <f>V148</f>
        <v>0</v>
      </c>
      <c r="T148" s="52">
        <f>R148*S148</f>
        <v>0</v>
      </c>
      <c r="U148" s="51">
        <f>IF(ISBLANK(G148),999,MIN(G148,I148))</f>
        <v>999</v>
      </c>
      <c r="V148" s="51">
        <f>IF(U148=999,I148,U148)</f>
        <v>0</v>
      </c>
      <c r="W148" s="51">
        <f>P148*R148</f>
        <v>0</v>
      </c>
    </row>
    <row r="149" spans="9:23" ht="12.75">
      <c r="I149" s="48">
        <f>(L149/10.9375)+(M149/9.2105)+(N149/3.8889)-(O149/12.5)</f>
        <v>0</v>
      </c>
      <c r="J149" s="67">
        <f>ROUND((L149/10.9375)+(M149/9.2105)+(N149/3.8889)-(O149/12.5),0)</f>
        <v>0</v>
      </c>
      <c r="R149" s="50">
        <v>0</v>
      </c>
      <c r="S149" s="51">
        <f>V149</f>
        <v>0</v>
      </c>
      <c r="T149" s="52">
        <f>R149*S149</f>
        <v>0</v>
      </c>
      <c r="U149" s="51">
        <f>IF(ISBLANK(G149),999,MIN(G149,I149))</f>
        <v>999</v>
      </c>
      <c r="V149" s="51">
        <f>IF(U149=999,I149,U149)</f>
        <v>0</v>
      </c>
      <c r="W149" s="51">
        <f>P149*R149</f>
        <v>0</v>
      </c>
    </row>
    <row r="150" spans="9:23" ht="12.75">
      <c r="I150" s="48">
        <f>(L150/10.9375)+(M150/9.2105)+(N150/3.8889)-(O150/12.5)</f>
        <v>0</v>
      </c>
      <c r="J150" s="67">
        <f>ROUND((L150/10.9375)+(M150/9.2105)+(N150/3.8889)-(O150/12.5),0)</f>
        <v>0</v>
      </c>
      <c r="R150" s="50">
        <v>0</v>
      </c>
      <c r="S150" s="51">
        <f>V150</f>
        <v>0</v>
      </c>
      <c r="T150" s="52">
        <f>R150*S150</f>
        <v>0</v>
      </c>
      <c r="U150" s="51">
        <f>IF(ISBLANK(G150),999,MIN(G150,I150))</f>
        <v>999</v>
      </c>
      <c r="V150" s="51">
        <f>IF(U150=999,I150,U150)</f>
        <v>0</v>
      </c>
      <c r="W150" s="51">
        <f>P150*R150</f>
        <v>0</v>
      </c>
    </row>
    <row r="151" spans="9:23" ht="12.75">
      <c r="I151" s="48">
        <f>(L151/10.9375)+(M151/9.2105)+(N151/3.8889)-(O151/12.5)</f>
        <v>0</v>
      </c>
      <c r="J151" s="67">
        <f>ROUND((L151/10.9375)+(M151/9.2105)+(N151/3.8889)-(O151/12.5),0)</f>
        <v>0</v>
      </c>
      <c r="R151" s="50">
        <v>0</v>
      </c>
      <c r="S151" s="51">
        <f>V151</f>
        <v>0</v>
      </c>
      <c r="T151" s="52">
        <f>R151*S151</f>
        <v>0</v>
      </c>
      <c r="U151" s="51">
        <f>IF(ISBLANK(G151),999,MIN(G151,I151))</f>
        <v>999</v>
      </c>
      <c r="V151" s="51">
        <f>IF(U151=999,I151,U151)</f>
        <v>0</v>
      </c>
      <c r="W151" s="51">
        <f>P151*R151</f>
        <v>0</v>
      </c>
    </row>
    <row r="152" spans="9:23" ht="12.75">
      <c r="I152" s="48">
        <f>(L152/10.9375)+(M152/9.2105)+(N152/3.8889)-(O152/12.5)</f>
        <v>0</v>
      </c>
      <c r="J152" s="67">
        <f>ROUND((L152/10.9375)+(M152/9.2105)+(N152/3.8889)-(O152/12.5),0)</f>
        <v>0</v>
      </c>
      <c r="R152" s="50">
        <v>0</v>
      </c>
      <c r="S152" s="51">
        <f>V152</f>
        <v>0</v>
      </c>
      <c r="T152" s="52">
        <f>R152*S152</f>
        <v>0</v>
      </c>
      <c r="U152" s="51">
        <f>IF(ISBLANK(G152),999,MIN(G152,I152))</f>
        <v>999</v>
      </c>
      <c r="V152" s="51">
        <f>IF(U152=999,I152,U152)</f>
        <v>0</v>
      </c>
      <c r="W152" s="51">
        <f>P152*R152</f>
        <v>0</v>
      </c>
    </row>
    <row r="153" spans="9:23" ht="12.75">
      <c r="I153" s="48">
        <f>(L153/10.9375)+(M153/9.2105)+(N153/3.8889)-(O153/12.5)</f>
        <v>0</v>
      </c>
      <c r="J153" s="67">
        <f>ROUND((L153/10.9375)+(M153/9.2105)+(N153/3.8889)-(O153/12.5),0)</f>
        <v>0</v>
      </c>
      <c r="R153" s="50">
        <v>0</v>
      </c>
      <c r="S153" s="51">
        <f>V153</f>
        <v>0</v>
      </c>
      <c r="T153" s="52">
        <f>R153*S153</f>
        <v>0</v>
      </c>
      <c r="U153" s="51">
        <f>IF(ISBLANK(G153),999,MIN(G153,I153))</f>
        <v>999</v>
      </c>
      <c r="V153" s="51">
        <f>IF(U153=999,I153,U153)</f>
        <v>0</v>
      </c>
      <c r="W153" s="51">
        <f>P153*R153</f>
        <v>0</v>
      </c>
    </row>
    <row r="154" spans="9:23" ht="12.75">
      <c r="I154" s="48">
        <f>(L154/10.9375)+(M154/9.2105)+(N154/3.8889)-(O154/12.5)</f>
        <v>0</v>
      </c>
      <c r="J154" s="67">
        <f>ROUND((L154/10.9375)+(M154/9.2105)+(N154/3.8889)-(O154/12.5),0)</f>
        <v>0</v>
      </c>
      <c r="R154" s="50">
        <v>0</v>
      </c>
      <c r="S154" s="51">
        <f>V154</f>
        <v>0</v>
      </c>
      <c r="T154" s="52">
        <f>R154*S154</f>
        <v>0</v>
      </c>
      <c r="U154" s="51">
        <f>IF(ISBLANK(G154),999,MIN(G154,I154))</f>
        <v>999</v>
      </c>
      <c r="V154" s="51">
        <f>IF(U154=999,I154,U154)</f>
        <v>0</v>
      </c>
      <c r="W154" s="51">
        <f>P154*R154</f>
        <v>0</v>
      </c>
    </row>
    <row r="155" spans="9:23" ht="12.75">
      <c r="I155" s="48">
        <f>(L155/10.9375)+(M155/9.2105)+(N155/3.8889)-(O155/12.5)</f>
        <v>0</v>
      </c>
      <c r="J155" s="67">
        <f>ROUND((L155/10.9375)+(M155/9.2105)+(N155/3.8889)-(O155/12.5),0)</f>
        <v>0</v>
      </c>
      <c r="R155" s="50">
        <v>0</v>
      </c>
      <c r="S155" s="51">
        <f>V155</f>
        <v>0</v>
      </c>
      <c r="T155" s="52">
        <f>R155*S155</f>
        <v>0</v>
      </c>
      <c r="U155" s="51">
        <f>IF(ISBLANK(G155),999,MIN(G155,I155))</f>
        <v>999</v>
      </c>
      <c r="V155" s="51">
        <f>IF(U155=999,I155,U155)</f>
        <v>0</v>
      </c>
      <c r="W155" s="51">
        <f>P155*R155</f>
        <v>0</v>
      </c>
    </row>
    <row r="156" spans="9:23" ht="12.75">
      <c r="I156" s="48">
        <f>(L156/10.9375)+(M156/9.2105)+(N156/3.8889)-(O156/12.5)</f>
        <v>0</v>
      </c>
      <c r="J156" s="67">
        <f>ROUND((L156/10.9375)+(M156/9.2105)+(N156/3.8889)-(O156/12.5),0)</f>
        <v>0</v>
      </c>
      <c r="R156" s="50">
        <v>0</v>
      </c>
      <c r="S156" s="51">
        <f>V156</f>
        <v>0</v>
      </c>
      <c r="T156" s="52">
        <f>R156*S156</f>
        <v>0</v>
      </c>
      <c r="U156" s="51">
        <f>IF(ISBLANK(G156),999,MIN(G156,I156))</f>
        <v>999</v>
      </c>
      <c r="V156" s="51">
        <f>IF(U156=999,I156,U156)</f>
        <v>0</v>
      </c>
      <c r="W156" s="51">
        <f>P156*R156</f>
        <v>0</v>
      </c>
    </row>
    <row r="157" spans="9:23" ht="12.75">
      <c r="I157" s="48">
        <f>(L157/10.9375)+(M157/9.2105)+(N157/3.8889)-(O157/12.5)</f>
        <v>0</v>
      </c>
      <c r="J157" s="67">
        <f>ROUND((L157/10.9375)+(M157/9.2105)+(N157/3.8889)-(O157/12.5),0)</f>
        <v>0</v>
      </c>
      <c r="R157" s="50">
        <v>0</v>
      </c>
      <c r="S157" s="51">
        <f>V157</f>
        <v>0</v>
      </c>
      <c r="T157" s="52">
        <f>R157*S157</f>
        <v>0</v>
      </c>
      <c r="U157" s="51">
        <f>IF(ISBLANK(G157),999,MIN(G157,I157))</f>
        <v>999</v>
      </c>
      <c r="V157" s="51">
        <f>IF(U157=999,I157,U157)</f>
        <v>0</v>
      </c>
      <c r="W157" s="51">
        <f>P157*R157</f>
        <v>0</v>
      </c>
    </row>
    <row r="158" spans="9:23" ht="12.75">
      <c r="I158" s="48">
        <f>(L158/10.9375)+(M158/9.2105)+(N158/3.8889)-(O158/12.5)</f>
        <v>0</v>
      </c>
      <c r="J158" s="67">
        <f>ROUND((L158/10.9375)+(M158/9.2105)+(N158/3.8889)-(O158/12.5),0)</f>
        <v>0</v>
      </c>
      <c r="R158" s="50">
        <v>0</v>
      </c>
      <c r="S158" s="51">
        <f>V158</f>
        <v>0</v>
      </c>
      <c r="T158" s="52">
        <f>R158*S158</f>
        <v>0</v>
      </c>
      <c r="U158" s="51">
        <f>IF(ISBLANK(G158),999,MIN(G158,I158))</f>
        <v>999</v>
      </c>
      <c r="V158" s="51">
        <f>IF(U158=999,I158,U158)</f>
        <v>0</v>
      </c>
      <c r="W158" s="51">
        <f>P158*R158</f>
        <v>0</v>
      </c>
    </row>
    <row r="159" spans="9:23" ht="12.75">
      <c r="I159" s="48">
        <f>(L159/10.9375)+(M159/9.2105)+(N159/3.8889)-(O159/12.5)</f>
        <v>0</v>
      </c>
      <c r="J159" s="67">
        <f>ROUND((L159/10.9375)+(M159/9.2105)+(N159/3.8889)-(O159/12.5),0)</f>
        <v>0</v>
      </c>
      <c r="R159" s="50">
        <v>0</v>
      </c>
      <c r="S159" s="51">
        <f>V159</f>
        <v>0</v>
      </c>
      <c r="T159" s="52">
        <f>R159*S159</f>
        <v>0</v>
      </c>
      <c r="U159" s="51">
        <f>IF(ISBLANK(G159),999,MIN(G159,I159))</f>
        <v>999</v>
      </c>
      <c r="V159" s="51">
        <f>IF(U159=999,I159,U159)</f>
        <v>0</v>
      </c>
      <c r="W159" s="51">
        <f>P159*R159</f>
        <v>0</v>
      </c>
    </row>
    <row r="160" spans="9:23" ht="12.75">
      <c r="I160" s="48">
        <f>(L160/10.9375)+(M160/9.2105)+(N160/3.8889)-(O160/12.5)</f>
        <v>0</v>
      </c>
      <c r="J160" s="67">
        <f>ROUND((L160/10.9375)+(M160/9.2105)+(N160/3.8889)-(O160/12.5),0)</f>
        <v>0</v>
      </c>
      <c r="R160" s="50">
        <v>0</v>
      </c>
      <c r="S160" s="51">
        <f>V160</f>
        <v>0</v>
      </c>
      <c r="T160" s="52">
        <f>R160*S160</f>
        <v>0</v>
      </c>
      <c r="U160" s="51">
        <f>IF(ISBLANK(G160),999,MIN(G160,I160))</f>
        <v>999</v>
      </c>
      <c r="V160" s="51">
        <f>IF(U160=999,I160,U160)</f>
        <v>0</v>
      </c>
      <c r="W160" s="51">
        <f>P160*R160</f>
        <v>0</v>
      </c>
    </row>
    <row r="161" spans="9:23" ht="12.75">
      <c r="I161" s="48">
        <f>(L161/10.9375)+(M161/9.2105)+(N161/3.8889)-(O161/12.5)</f>
        <v>0</v>
      </c>
      <c r="J161" s="67">
        <f>ROUND((L161/10.9375)+(M161/9.2105)+(N161/3.8889)-(O161/12.5),0)</f>
        <v>0</v>
      </c>
      <c r="R161" s="50">
        <v>0</v>
      </c>
      <c r="S161" s="51">
        <f>V161</f>
        <v>0</v>
      </c>
      <c r="T161" s="52">
        <f>R161*S161</f>
        <v>0</v>
      </c>
      <c r="U161" s="51">
        <f>IF(ISBLANK(G161),999,MIN(G161,I161))</f>
        <v>999</v>
      </c>
      <c r="V161" s="51">
        <f>IF(U161=999,I161,U161)</f>
        <v>0</v>
      </c>
      <c r="W161" s="51">
        <f>P161*R161</f>
        <v>0</v>
      </c>
    </row>
    <row r="162" spans="9:23" ht="12.75">
      <c r="I162" s="48">
        <f>(L162/10.9375)+(M162/9.2105)+(N162/3.8889)-(O162/12.5)</f>
        <v>0</v>
      </c>
      <c r="J162" s="67">
        <f>ROUND((L162/10.9375)+(M162/9.2105)+(N162/3.8889)-(O162/12.5),0)</f>
        <v>0</v>
      </c>
      <c r="R162" s="50">
        <v>0</v>
      </c>
      <c r="S162" s="51">
        <f>V162</f>
        <v>0</v>
      </c>
      <c r="T162" s="52">
        <f>R162*S162</f>
        <v>0</v>
      </c>
      <c r="U162" s="51">
        <f>IF(ISBLANK(G162),999,MIN(G162,I162))</f>
        <v>999</v>
      </c>
      <c r="V162" s="51">
        <f>IF(U162=999,I162,U162)</f>
        <v>0</v>
      </c>
      <c r="W162" s="51">
        <f>P162*R162</f>
        <v>0</v>
      </c>
    </row>
    <row r="163" spans="9:23" ht="12.75">
      <c r="I163" s="48">
        <f>(L163/10.9375)+(M163/9.2105)+(N163/3.8889)-(O163/12.5)</f>
        <v>0</v>
      </c>
      <c r="J163" s="67">
        <f>ROUND((L163/10.9375)+(M163/9.2105)+(N163/3.8889)-(O163/12.5),0)</f>
        <v>0</v>
      </c>
      <c r="R163" s="50">
        <v>0</v>
      </c>
      <c r="S163" s="51">
        <f>V163</f>
        <v>0</v>
      </c>
      <c r="T163" s="52">
        <f>R163*S163</f>
        <v>0</v>
      </c>
      <c r="U163" s="51">
        <f>IF(ISBLANK(G163),999,MIN(G163,I163))</f>
        <v>999</v>
      </c>
      <c r="V163" s="51">
        <f>IF(U163=999,I163,U163)</f>
        <v>0</v>
      </c>
      <c r="W163" s="51">
        <f>P163*R163</f>
        <v>0</v>
      </c>
    </row>
    <row r="164" spans="9:23" ht="12.75">
      <c r="I164" s="48">
        <f>(L164/10.9375)+(M164/9.2105)+(N164/3.8889)-(O164/12.5)</f>
        <v>0</v>
      </c>
      <c r="J164" s="67">
        <f>ROUND((L164/10.9375)+(M164/9.2105)+(N164/3.8889)-(O164/12.5),0)</f>
        <v>0</v>
      </c>
      <c r="R164" s="50">
        <v>0</v>
      </c>
      <c r="S164" s="51">
        <f>V164</f>
        <v>0</v>
      </c>
      <c r="T164" s="52">
        <f>R164*S164</f>
        <v>0</v>
      </c>
      <c r="U164" s="51">
        <f>IF(ISBLANK(G164),999,MIN(G164,I164))</f>
        <v>999</v>
      </c>
      <c r="V164" s="51">
        <f>IF(U164=999,I164,U164)</f>
        <v>0</v>
      </c>
      <c r="W164" s="51">
        <f>P164*R164</f>
        <v>0</v>
      </c>
    </row>
    <row r="165" spans="9:23" ht="12.75">
      <c r="I165" s="48">
        <f>(L165/10.9375)+(M165/9.2105)+(N165/3.8889)-(O165/12.5)</f>
        <v>0</v>
      </c>
      <c r="J165" s="67">
        <f>ROUND((L165/10.9375)+(M165/9.2105)+(N165/3.8889)-(O165/12.5),0)</f>
        <v>0</v>
      </c>
      <c r="R165" s="50">
        <v>0</v>
      </c>
      <c r="S165" s="51">
        <f>V165</f>
        <v>0</v>
      </c>
      <c r="T165" s="52">
        <f>R165*S165</f>
        <v>0</v>
      </c>
      <c r="U165" s="51">
        <f>IF(ISBLANK(G165),999,MIN(G165,I165))</f>
        <v>999</v>
      </c>
      <c r="V165" s="51">
        <f>IF(U165=999,I165,U165)</f>
        <v>0</v>
      </c>
      <c r="W165" s="51">
        <f>P165*R165</f>
        <v>0</v>
      </c>
    </row>
    <row r="166" spans="9:23" ht="12.75">
      <c r="I166" s="48">
        <f>(L166/10.9375)+(M166/9.2105)+(N166/3.8889)-(O166/12.5)</f>
        <v>0</v>
      </c>
      <c r="J166" s="67">
        <f>ROUND((L166/10.9375)+(M166/9.2105)+(N166/3.8889)-(O166/12.5),0)</f>
        <v>0</v>
      </c>
      <c r="R166" s="50">
        <v>0</v>
      </c>
      <c r="S166" s="51">
        <f>V166</f>
        <v>0</v>
      </c>
      <c r="T166" s="52">
        <f>R166*S166</f>
        <v>0</v>
      </c>
      <c r="U166" s="51">
        <f>IF(ISBLANK(G166),999,MIN(G166,I166))</f>
        <v>999</v>
      </c>
      <c r="V166" s="51">
        <f>IF(U166=999,I166,U166)</f>
        <v>0</v>
      </c>
      <c r="W166" s="51">
        <f>P166*R166</f>
        <v>0</v>
      </c>
    </row>
    <row r="167" spans="9:23" ht="12.75">
      <c r="I167" s="48">
        <f>(L167/10.9375)+(M167/9.2105)+(N167/3.8889)-(O167/12.5)</f>
        <v>0</v>
      </c>
      <c r="J167" s="67">
        <f>ROUND((L167/10.9375)+(M167/9.2105)+(N167/3.8889)-(O167/12.5),0)</f>
        <v>0</v>
      </c>
      <c r="R167" s="50">
        <v>0</v>
      </c>
      <c r="S167" s="51">
        <f>V167</f>
        <v>0</v>
      </c>
      <c r="T167" s="52">
        <f>R167*S167</f>
        <v>0</v>
      </c>
      <c r="U167" s="51">
        <f>IF(ISBLANK(G167),999,MIN(G167,I167))</f>
        <v>999</v>
      </c>
      <c r="V167" s="51">
        <f>IF(U167=999,I167,U167)</f>
        <v>0</v>
      </c>
      <c r="W167" s="51">
        <f>P167*R167</f>
        <v>0</v>
      </c>
    </row>
    <row r="168" spans="9:23" ht="12.75">
      <c r="I168" s="48">
        <f>(L168/10.9375)+(M168/9.2105)+(N168/3.8889)-(O168/12.5)</f>
        <v>0</v>
      </c>
      <c r="J168" s="67">
        <f>ROUND((L168/10.9375)+(M168/9.2105)+(N168/3.8889)-(O168/12.5),0)</f>
        <v>0</v>
      </c>
      <c r="R168" s="50">
        <v>0</v>
      </c>
      <c r="S168" s="51">
        <f>V168</f>
        <v>0</v>
      </c>
      <c r="T168" s="52">
        <f>R168*S168</f>
        <v>0</v>
      </c>
      <c r="U168" s="51">
        <f>IF(ISBLANK(G168),999,MIN(G168,I168))</f>
        <v>999</v>
      </c>
      <c r="V168" s="51">
        <f>IF(U168=999,I168,U168)</f>
        <v>0</v>
      </c>
      <c r="W168" s="51">
        <f>P168*R168</f>
        <v>0</v>
      </c>
    </row>
    <row r="169" spans="9:23" ht="12.75">
      <c r="I169" s="48">
        <f>(L169/10.9375)+(M169/9.2105)+(N169/3.8889)-(O169/12.5)</f>
        <v>0</v>
      </c>
      <c r="J169" s="67">
        <f>ROUND((L169/10.9375)+(M169/9.2105)+(N169/3.8889)-(O169/12.5),0)</f>
        <v>0</v>
      </c>
      <c r="R169" s="50">
        <v>0</v>
      </c>
      <c r="S169" s="51">
        <f>V169</f>
        <v>0</v>
      </c>
      <c r="T169" s="52">
        <f>R169*S169</f>
        <v>0</v>
      </c>
      <c r="U169" s="51">
        <f>IF(ISBLANK(G169),999,MIN(G169,I169))</f>
        <v>999</v>
      </c>
      <c r="V169" s="51">
        <f>IF(U169=999,I169,U169)</f>
        <v>0</v>
      </c>
      <c r="W169" s="51">
        <f>P169*R169</f>
        <v>0</v>
      </c>
    </row>
    <row r="170" spans="9:23" ht="12.75">
      <c r="I170" s="48">
        <f>(L170/10.9375)+(M170/9.2105)+(N170/3.8889)-(O170/12.5)</f>
        <v>0</v>
      </c>
      <c r="J170" s="67">
        <f>ROUND((L170/10.9375)+(M170/9.2105)+(N170/3.8889)-(O170/12.5),0)</f>
        <v>0</v>
      </c>
      <c r="R170" s="50">
        <v>0</v>
      </c>
      <c r="S170" s="51">
        <f>V170</f>
        <v>0</v>
      </c>
      <c r="T170" s="52">
        <f>R170*S170</f>
        <v>0</v>
      </c>
      <c r="U170" s="51">
        <f>IF(ISBLANK(G170),999,MIN(G170,I170))</f>
        <v>999</v>
      </c>
      <c r="V170" s="51">
        <f>IF(U170=999,I170,U170)</f>
        <v>0</v>
      </c>
      <c r="W170" s="51">
        <f>P170*R170</f>
        <v>0</v>
      </c>
    </row>
    <row r="171" spans="9:23" ht="12.75">
      <c r="I171" s="48">
        <f>(L171/10.9375)+(M171/9.2105)+(N171/3.8889)-(O171/12.5)</f>
        <v>0</v>
      </c>
      <c r="J171" s="67">
        <f>ROUND((L171/10.9375)+(M171/9.2105)+(N171/3.8889)-(O171/12.5),0)</f>
        <v>0</v>
      </c>
      <c r="R171" s="50">
        <v>0</v>
      </c>
      <c r="S171" s="51">
        <f>V171</f>
        <v>0</v>
      </c>
      <c r="T171" s="52">
        <f>R171*S171</f>
        <v>0</v>
      </c>
      <c r="U171" s="51">
        <f>IF(ISBLANK(G171),999,MIN(G171,I171))</f>
        <v>999</v>
      </c>
      <c r="V171" s="51">
        <f>IF(U171=999,I171,U171)</f>
        <v>0</v>
      </c>
      <c r="W171" s="51">
        <f>P171*R171</f>
        <v>0</v>
      </c>
    </row>
    <row r="172" spans="9:23" ht="12.75">
      <c r="I172" s="48">
        <f>(L172/10.9375)+(M172/9.2105)+(N172/3.8889)-(O172/12.5)</f>
        <v>0</v>
      </c>
      <c r="J172" s="67">
        <f>ROUND((L172/10.9375)+(M172/9.2105)+(N172/3.8889)-(O172/12.5),0)</f>
        <v>0</v>
      </c>
      <c r="R172" s="50">
        <v>0</v>
      </c>
      <c r="S172" s="51">
        <f>V172</f>
        <v>0</v>
      </c>
      <c r="T172" s="52">
        <f>R172*S172</f>
        <v>0</v>
      </c>
      <c r="U172" s="51">
        <f>IF(ISBLANK(G172),999,MIN(G172,I172))</f>
        <v>999</v>
      </c>
      <c r="V172" s="51">
        <f>IF(U172=999,I172,U172)</f>
        <v>0</v>
      </c>
      <c r="W172" s="51">
        <f>P172*R172</f>
        <v>0</v>
      </c>
    </row>
    <row r="173" spans="9:23" ht="12.75">
      <c r="I173" s="48">
        <f>(L173/10.9375)+(M173/9.2105)+(N173/3.8889)-(O173/12.5)</f>
        <v>0</v>
      </c>
      <c r="J173" s="67">
        <f>ROUND((L173/10.9375)+(M173/9.2105)+(N173/3.8889)-(O173/12.5),0)</f>
        <v>0</v>
      </c>
      <c r="R173" s="50">
        <v>0</v>
      </c>
      <c r="S173" s="51">
        <f>V173</f>
        <v>0</v>
      </c>
      <c r="T173" s="52">
        <f>R173*S173</f>
        <v>0</v>
      </c>
      <c r="U173" s="51">
        <f>IF(ISBLANK(G173),999,MIN(G173,I173))</f>
        <v>999</v>
      </c>
      <c r="V173" s="51">
        <f>IF(U173=999,I173,U173)</f>
        <v>0</v>
      </c>
      <c r="W173" s="51">
        <f>P173*R173</f>
        <v>0</v>
      </c>
    </row>
    <row r="174" spans="9:23" ht="12.75">
      <c r="I174" s="48">
        <f>(L174/10.9375)+(M174/9.2105)+(N174/3.8889)-(O174/12.5)</f>
        <v>0</v>
      </c>
      <c r="J174" s="67">
        <f>ROUND((L174/10.9375)+(M174/9.2105)+(N174/3.8889)-(O174/12.5),0)</f>
        <v>0</v>
      </c>
      <c r="R174" s="50">
        <v>0</v>
      </c>
      <c r="S174" s="51">
        <f>V174</f>
        <v>0</v>
      </c>
      <c r="T174" s="52">
        <f>R174*S174</f>
        <v>0</v>
      </c>
      <c r="U174" s="51">
        <f>IF(ISBLANK(G174),999,MIN(G174,I174))</f>
        <v>999</v>
      </c>
      <c r="V174" s="51">
        <f>IF(U174=999,I174,U174)</f>
        <v>0</v>
      </c>
      <c r="W174" s="51">
        <f>P174*R174</f>
        <v>0</v>
      </c>
    </row>
    <row r="175" spans="9:23" ht="12.75">
      <c r="I175" s="48">
        <f>(L175/10.9375)+(M175/9.2105)+(N175/3.8889)-(O175/12.5)</f>
        <v>0</v>
      </c>
      <c r="J175" s="67">
        <f>ROUND((L175/10.9375)+(M175/9.2105)+(N175/3.8889)-(O175/12.5),0)</f>
        <v>0</v>
      </c>
      <c r="R175" s="50">
        <v>0</v>
      </c>
      <c r="S175" s="51">
        <f>V175</f>
        <v>0</v>
      </c>
      <c r="T175" s="52">
        <f>R175*S175</f>
        <v>0</v>
      </c>
      <c r="U175" s="51">
        <f>IF(ISBLANK(G175),999,MIN(G175,I175))</f>
        <v>999</v>
      </c>
      <c r="V175" s="51">
        <f>IF(U175=999,I175,U175)</f>
        <v>0</v>
      </c>
      <c r="W175" s="51">
        <f>P175*R175</f>
        <v>0</v>
      </c>
    </row>
    <row r="176" spans="9:23" ht="12.75">
      <c r="I176" s="48">
        <f>(L176/10.9375)+(M176/9.2105)+(N176/3.8889)-(O176/12.5)</f>
        <v>0</v>
      </c>
      <c r="J176" s="67">
        <f>ROUND((L176/10.9375)+(M176/9.2105)+(N176/3.8889)-(O176/12.5),0)</f>
        <v>0</v>
      </c>
      <c r="R176" s="50">
        <v>0</v>
      </c>
      <c r="S176" s="51">
        <f>V176</f>
        <v>0</v>
      </c>
      <c r="T176" s="52">
        <f>R176*S176</f>
        <v>0</v>
      </c>
      <c r="U176" s="51">
        <f>IF(ISBLANK(G176),999,MIN(G176,I176))</f>
        <v>999</v>
      </c>
      <c r="V176" s="51">
        <f>IF(U176=999,I176,U176)</f>
        <v>0</v>
      </c>
      <c r="W176" s="51">
        <f>P176*R176</f>
        <v>0</v>
      </c>
    </row>
    <row r="177" spans="9:23" ht="12.75">
      <c r="I177" s="48">
        <f>(L177/10.9375)+(M177/9.2105)+(N177/3.8889)-(O177/12.5)</f>
        <v>0</v>
      </c>
      <c r="J177" s="67">
        <f>ROUND((L177/10.9375)+(M177/9.2105)+(N177/3.8889)-(O177/12.5),0)</f>
        <v>0</v>
      </c>
      <c r="R177" s="50">
        <v>0</v>
      </c>
      <c r="S177" s="51">
        <f>V177</f>
        <v>0</v>
      </c>
      <c r="T177" s="52">
        <f>R177*S177</f>
        <v>0</v>
      </c>
      <c r="U177" s="51">
        <f>IF(ISBLANK(G177),999,MIN(G177,I177))</f>
        <v>999</v>
      </c>
      <c r="V177" s="51">
        <f>IF(U177=999,I177,U177)</f>
        <v>0</v>
      </c>
      <c r="W177" s="51">
        <f>P177*R177</f>
        <v>0</v>
      </c>
    </row>
    <row r="178" spans="9:23" ht="12.75">
      <c r="I178" s="48">
        <f>(L178/10.9375)+(M178/9.2105)+(N178/3.8889)-(O178/12.5)</f>
        <v>0</v>
      </c>
      <c r="J178" s="67">
        <f>ROUND((L178/10.9375)+(M178/9.2105)+(N178/3.8889)-(O178/12.5),0)</f>
        <v>0</v>
      </c>
      <c r="R178" s="50">
        <v>0</v>
      </c>
      <c r="S178" s="51">
        <f>V178</f>
        <v>0</v>
      </c>
      <c r="T178" s="52">
        <f>R178*S178</f>
        <v>0</v>
      </c>
      <c r="U178" s="51">
        <f>IF(ISBLANK(G178),999,MIN(G178,I178))</f>
        <v>999</v>
      </c>
      <c r="V178" s="51">
        <f>IF(U178=999,I178,U178)</f>
        <v>0</v>
      </c>
      <c r="W178" s="51">
        <f>P178*R178</f>
        <v>0</v>
      </c>
    </row>
    <row r="179" spans="9:23" ht="12.75">
      <c r="I179" s="48">
        <f>(L179/10.9375)+(M179/9.2105)+(N179/3.8889)-(O179/12.5)</f>
        <v>0</v>
      </c>
      <c r="J179" s="67">
        <f>ROUND((L179/10.9375)+(M179/9.2105)+(N179/3.8889)-(O179/12.5),0)</f>
        <v>0</v>
      </c>
      <c r="R179" s="50">
        <v>0</v>
      </c>
      <c r="S179" s="51">
        <f>V179</f>
        <v>0</v>
      </c>
      <c r="T179" s="52">
        <f>R179*S179</f>
        <v>0</v>
      </c>
      <c r="U179" s="51">
        <f>IF(ISBLANK(G179),999,MIN(G179,I179))</f>
        <v>999</v>
      </c>
      <c r="V179" s="51">
        <f>IF(U179=999,I179,U179)</f>
        <v>0</v>
      </c>
      <c r="W179" s="51">
        <f>P179*R179</f>
        <v>0</v>
      </c>
    </row>
    <row r="180" spans="9:23" ht="12.75">
      <c r="I180" s="48">
        <f>(L180/10.9375)+(M180/9.2105)+(N180/3.8889)-(O180/12.5)</f>
        <v>0</v>
      </c>
      <c r="J180" s="67">
        <f>ROUND((L180/10.9375)+(M180/9.2105)+(N180/3.8889)-(O180/12.5),0)</f>
        <v>0</v>
      </c>
      <c r="R180" s="50">
        <v>0</v>
      </c>
      <c r="S180" s="51">
        <f>V180</f>
        <v>0</v>
      </c>
      <c r="T180" s="52">
        <f>R180*S180</f>
        <v>0</v>
      </c>
      <c r="U180" s="51">
        <f>IF(ISBLANK(G180),999,MIN(G180,I180))</f>
        <v>999</v>
      </c>
      <c r="V180" s="51">
        <f>IF(U180=999,I180,U180)</f>
        <v>0</v>
      </c>
      <c r="W180" s="51">
        <f>P180*R180</f>
        <v>0</v>
      </c>
    </row>
    <row r="181" spans="9:23" ht="12.75">
      <c r="I181" s="48">
        <f>(L181/10.9375)+(M181/9.2105)+(N181/3.8889)-(O181/12.5)</f>
        <v>0</v>
      </c>
      <c r="J181" s="67">
        <f>ROUND((L181/10.9375)+(M181/9.2105)+(N181/3.8889)-(O181/12.5),0)</f>
        <v>0</v>
      </c>
      <c r="R181" s="50">
        <v>0</v>
      </c>
      <c r="S181" s="51">
        <f>V181</f>
        <v>0</v>
      </c>
      <c r="T181" s="52">
        <f>R181*S181</f>
        <v>0</v>
      </c>
      <c r="U181" s="51">
        <f>IF(ISBLANK(G181),999,MIN(G181,I181))</f>
        <v>999</v>
      </c>
      <c r="V181" s="51">
        <f>IF(U181=999,I181,U181)</f>
        <v>0</v>
      </c>
      <c r="W181" s="51">
        <f>P181*R181</f>
        <v>0</v>
      </c>
    </row>
    <row r="182" spans="9:23" ht="12.75">
      <c r="I182" s="48">
        <f>(L182/10.9375)+(M182/9.2105)+(N182/3.8889)-(O182/12.5)</f>
        <v>0</v>
      </c>
      <c r="J182" s="67">
        <f>ROUND((L182/10.9375)+(M182/9.2105)+(N182/3.8889)-(O182/12.5),0)</f>
        <v>0</v>
      </c>
      <c r="R182" s="50">
        <v>0</v>
      </c>
      <c r="S182" s="51">
        <f>V182</f>
        <v>0</v>
      </c>
      <c r="T182" s="52">
        <f>R182*S182</f>
        <v>0</v>
      </c>
      <c r="U182" s="51">
        <f>IF(ISBLANK(G182),999,MIN(G182,I182))</f>
        <v>999</v>
      </c>
      <c r="V182" s="51">
        <f>IF(U182=999,I182,U182)</f>
        <v>0</v>
      </c>
      <c r="W182" s="51">
        <f>P182*R182</f>
        <v>0</v>
      </c>
    </row>
    <row r="183" spans="9:23" ht="12.75">
      <c r="I183" s="48">
        <f>(L183/10.9375)+(M183/9.2105)+(N183/3.8889)-(O183/12.5)</f>
        <v>0</v>
      </c>
      <c r="J183" s="67">
        <f>ROUND((L183/10.9375)+(M183/9.2105)+(N183/3.8889)-(O183/12.5),0)</f>
        <v>0</v>
      </c>
      <c r="R183" s="50">
        <v>0</v>
      </c>
      <c r="S183" s="51">
        <f>V183</f>
        <v>0</v>
      </c>
      <c r="T183" s="52">
        <f>R183*S183</f>
        <v>0</v>
      </c>
      <c r="U183" s="51">
        <f>IF(ISBLANK(G183),999,MIN(G183,I183))</f>
        <v>999</v>
      </c>
      <c r="V183" s="51">
        <f>IF(U183=999,I183,U183)</f>
        <v>0</v>
      </c>
      <c r="W183" s="51">
        <f>P183*R183</f>
        <v>0</v>
      </c>
    </row>
    <row r="184" spans="9:23" ht="12.75">
      <c r="I184" s="48">
        <f>(L184/10.9375)+(M184/9.2105)+(N184/3.8889)-(O184/12.5)</f>
        <v>0</v>
      </c>
      <c r="J184" s="67">
        <f>ROUND((L184/10.9375)+(M184/9.2105)+(N184/3.8889)-(O184/12.5),0)</f>
        <v>0</v>
      </c>
      <c r="R184" s="50">
        <v>0</v>
      </c>
      <c r="S184" s="51">
        <f>V184</f>
        <v>0</v>
      </c>
      <c r="T184" s="52">
        <f>R184*S184</f>
        <v>0</v>
      </c>
      <c r="U184" s="51">
        <f>IF(ISBLANK(G184),999,MIN(G184,I184))</f>
        <v>999</v>
      </c>
      <c r="V184" s="51">
        <f>IF(U184=999,I184,U184)</f>
        <v>0</v>
      </c>
      <c r="W184" s="51">
        <f>P184*R184</f>
        <v>0</v>
      </c>
    </row>
    <row r="185" spans="9:23" ht="12.75">
      <c r="I185" s="48">
        <f>(L185/10.9375)+(M185/9.2105)+(N185/3.8889)-(O185/12.5)</f>
        <v>0</v>
      </c>
      <c r="J185" s="67">
        <f>ROUND((L185/10.9375)+(M185/9.2105)+(N185/3.8889)-(O185/12.5),0)</f>
        <v>0</v>
      </c>
      <c r="R185" s="50">
        <v>0</v>
      </c>
      <c r="S185" s="51">
        <f>V185</f>
        <v>0</v>
      </c>
      <c r="T185" s="52">
        <f>R185*S185</f>
        <v>0</v>
      </c>
      <c r="U185" s="51">
        <f>IF(ISBLANK(G185),999,MIN(G185,I185))</f>
        <v>999</v>
      </c>
      <c r="V185" s="51">
        <f>IF(U185=999,I185,U185)</f>
        <v>0</v>
      </c>
      <c r="W185" s="51">
        <f>P185*R185</f>
        <v>0</v>
      </c>
    </row>
    <row r="186" spans="9:23" ht="12.75">
      <c r="I186" s="48">
        <f>(L186/10.9375)+(M186/9.2105)+(N186/3.8889)-(O186/12.5)</f>
        <v>0</v>
      </c>
      <c r="J186" s="67">
        <f>ROUND((L186/10.9375)+(M186/9.2105)+(N186/3.8889)-(O186/12.5),0)</f>
        <v>0</v>
      </c>
      <c r="R186" s="50">
        <v>0</v>
      </c>
      <c r="S186" s="51">
        <f>V186</f>
        <v>0</v>
      </c>
      <c r="T186" s="52">
        <f>R186*S186</f>
        <v>0</v>
      </c>
      <c r="U186" s="51">
        <f>IF(ISBLANK(G186),999,MIN(G186,I186))</f>
        <v>999</v>
      </c>
      <c r="V186" s="51">
        <f>IF(U186=999,I186,U186)</f>
        <v>0</v>
      </c>
      <c r="W186" s="51">
        <f>P186*R186</f>
        <v>0</v>
      </c>
    </row>
    <row r="187" spans="9:23" ht="12.75">
      <c r="I187" s="48">
        <f>(L187/10.9375)+(M187/9.2105)+(N187/3.8889)-(O187/12.5)</f>
        <v>0</v>
      </c>
      <c r="J187" s="67">
        <f>ROUND((L187/10.9375)+(M187/9.2105)+(N187/3.8889)-(O187/12.5),0)</f>
        <v>0</v>
      </c>
      <c r="R187" s="50">
        <v>0</v>
      </c>
      <c r="S187" s="51">
        <f>V187</f>
        <v>0</v>
      </c>
      <c r="T187" s="52">
        <f>R187*S187</f>
        <v>0</v>
      </c>
      <c r="U187" s="51">
        <f>IF(ISBLANK(G187),999,MIN(G187,I187))</f>
        <v>999</v>
      </c>
      <c r="V187" s="51">
        <f>IF(U187=999,I187,U187)</f>
        <v>0</v>
      </c>
      <c r="W187" s="51">
        <f>P187*R187</f>
        <v>0</v>
      </c>
    </row>
    <row r="188" spans="9:23" ht="12.75">
      <c r="I188" s="48">
        <f>(L188/10.9375)+(M188/9.2105)+(N188/3.8889)-(O188/12.5)</f>
        <v>0</v>
      </c>
      <c r="J188" s="67">
        <f>ROUND((L188/10.9375)+(M188/9.2105)+(N188/3.8889)-(O188/12.5),0)</f>
        <v>0</v>
      </c>
      <c r="R188" s="50">
        <v>0</v>
      </c>
      <c r="S188" s="51">
        <f>V188</f>
        <v>0</v>
      </c>
      <c r="T188" s="52">
        <f>R188*S188</f>
        <v>0</v>
      </c>
      <c r="U188" s="51">
        <f>IF(ISBLANK(G188),999,MIN(G188,I188))</f>
        <v>999</v>
      </c>
      <c r="V188" s="51">
        <f>IF(U188=999,I188,U188)</f>
        <v>0</v>
      </c>
      <c r="W188" s="51">
        <f>P188*R188</f>
        <v>0</v>
      </c>
    </row>
    <row r="189" spans="9:23" ht="12.75">
      <c r="I189" s="48">
        <f>(L189/10.9375)+(M189/9.2105)+(N189/3.8889)-(O189/12.5)</f>
        <v>0</v>
      </c>
      <c r="J189" s="67">
        <f>ROUND((L189/10.9375)+(M189/9.2105)+(N189/3.8889)-(O189/12.5),0)</f>
        <v>0</v>
      </c>
      <c r="R189" s="50">
        <v>0</v>
      </c>
      <c r="S189" s="51">
        <f>V189</f>
        <v>0</v>
      </c>
      <c r="T189" s="52">
        <f>R189*S189</f>
        <v>0</v>
      </c>
      <c r="U189" s="51">
        <f>IF(ISBLANK(G189),999,MIN(G189,I189))</f>
        <v>999</v>
      </c>
      <c r="V189" s="51">
        <f>IF(U189=999,I189,U189)</f>
        <v>0</v>
      </c>
      <c r="W189" s="51">
        <f>P189*R189</f>
        <v>0</v>
      </c>
    </row>
    <row r="190" spans="9:23" ht="12.75">
      <c r="I190" s="48">
        <f>(L190/10.9375)+(M190/9.2105)+(N190/3.8889)-(O190/12.5)</f>
        <v>0</v>
      </c>
      <c r="J190" s="67">
        <f>ROUND((L190/10.9375)+(M190/9.2105)+(N190/3.8889)-(O190/12.5),0)</f>
        <v>0</v>
      </c>
      <c r="R190" s="50">
        <v>0</v>
      </c>
      <c r="S190" s="51">
        <f>V190</f>
        <v>0</v>
      </c>
      <c r="T190" s="52">
        <f>R190*S190</f>
        <v>0</v>
      </c>
      <c r="U190" s="51">
        <f>IF(ISBLANK(G190),999,MIN(G190,I190))</f>
        <v>999</v>
      </c>
      <c r="V190" s="51">
        <f>IF(U190=999,I190,U190)</f>
        <v>0</v>
      </c>
      <c r="W190" s="51">
        <f>P190*R190</f>
        <v>0</v>
      </c>
    </row>
    <row r="191" spans="9:23" ht="12.75">
      <c r="I191" s="48">
        <f>(L191/10.9375)+(M191/9.2105)+(N191/3.8889)-(O191/12.5)</f>
        <v>0</v>
      </c>
      <c r="J191" s="67">
        <f>ROUND((L191/10.9375)+(M191/9.2105)+(N191/3.8889)-(O191/12.5),0)</f>
        <v>0</v>
      </c>
      <c r="R191" s="50">
        <v>0</v>
      </c>
      <c r="S191" s="51">
        <f>V191</f>
        <v>0</v>
      </c>
      <c r="T191" s="52">
        <f>R191*S191</f>
        <v>0</v>
      </c>
      <c r="U191" s="51">
        <f>IF(ISBLANK(G191),999,MIN(G191,I191))</f>
        <v>999</v>
      </c>
      <c r="V191" s="51">
        <f>IF(U191=999,I191,U191)</f>
        <v>0</v>
      </c>
      <c r="W191" s="51">
        <f>P191*R191</f>
        <v>0</v>
      </c>
    </row>
    <row r="192" spans="9:23" ht="12.75">
      <c r="I192" s="48">
        <f>(L192/10.9375)+(M192/9.2105)+(N192/3.8889)-(O192/12.5)</f>
        <v>0</v>
      </c>
      <c r="J192" s="67">
        <f>ROUND((L192/10.9375)+(M192/9.2105)+(N192/3.8889)-(O192/12.5),0)</f>
        <v>0</v>
      </c>
      <c r="R192" s="50">
        <v>0</v>
      </c>
      <c r="S192" s="51">
        <f>V192</f>
        <v>0</v>
      </c>
      <c r="T192" s="52">
        <f>R192*S192</f>
        <v>0</v>
      </c>
      <c r="U192" s="51">
        <f>IF(ISBLANK(G192),999,MIN(G192,I192))</f>
        <v>999</v>
      </c>
      <c r="V192" s="51">
        <f>IF(U192=999,I192,U192)</f>
        <v>0</v>
      </c>
      <c r="W192" s="51">
        <f>P192*R192</f>
        <v>0</v>
      </c>
    </row>
    <row r="193" spans="9:23" ht="12.75">
      <c r="I193" s="48">
        <f>(L193/10.9375)+(M193/9.2105)+(N193/3.8889)-(O193/12.5)</f>
        <v>0</v>
      </c>
      <c r="J193" s="67">
        <f>ROUND((L193/10.9375)+(M193/9.2105)+(N193/3.8889)-(O193/12.5),0)</f>
        <v>0</v>
      </c>
      <c r="R193" s="50">
        <v>0</v>
      </c>
      <c r="S193" s="51">
        <f>V193</f>
        <v>0</v>
      </c>
      <c r="T193" s="52">
        <f>R193*S193</f>
        <v>0</v>
      </c>
      <c r="U193" s="51">
        <f>IF(ISBLANK(G193),999,MIN(G193,I193))</f>
        <v>999</v>
      </c>
      <c r="V193" s="51">
        <f>IF(U193=999,I193,U193)</f>
        <v>0</v>
      </c>
      <c r="W193" s="51">
        <f>P193*R193</f>
        <v>0</v>
      </c>
    </row>
    <row r="194" spans="9:23" ht="12.75">
      <c r="I194" s="48">
        <f>(L194/10.9375)+(M194/9.2105)+(N194/3.8889)-(O194/12.5)</f>
        <v>0</v>
      </c>
      <c r="J194" s="67">
        <f>ROUND((L194/10.9375)+(M194/9.2105)+(N194/3.8889)-(O194/12.5),0)</f>
        <v>0</v>
      </c>
      <c r="R194" s="50">
        <v>0</v>
      </c>
      <c r="S194" s="51">
        <f>V194</f>
        <v>0</v>
      </c>
      <c r="T194" s="52">
        <f>R194*S194</f>
        <v>0</v>
      </c>
      <c r="U194" s="51">
        <f>IF(ISBLANK(G194),999,MIN(G194,I194))</f>
        <v>999</v>
      </c>
      <c r="V194" s="51">
        <f>IF(U194=999,I194,U194)</f>
        <v>0</v>
      </c>
      <c r="W194" s="51">
        <f>P194*R194</f>
        <v>0</v>
      </c>
    </row>
    <row r="195" spans="9:23" ht="12.75">
      <c r="I195" s="48">
        <f>(L195/10.9375)+(M195/9.2105)+(N195/3.8889)-(O195/12.5)</f>
        <v>0</v>
      </c>
      <c r="J195" s="67">
        <f>ROUND((L195/10.9375)+(M195/9.2105)+(N195/3.8889)-(O195/12.5),0)</f>
        <v>0</v>
      </c>
      <c r="R195" s="50">
        <v>0</v>
      </c>
      <c r="S195" s="51">
        <f>V195</f>
        <v>0</v>
      </c>
      <c r="T195" s="52">
        <f>R195*S195</f>
        <v>0</v>
      </c>
      <c r="U195" s="51">
        <f>IF(ISBLANK(G195),999,MIN(G195,I195))</f>
        <v>999</v>
      </c>
      <c r="V195" s="51">
        <f>IF(U195=999,I195,U195)</f>
        <v>0</v>
      </c>
      <c r="W195" s="51">
        <f>P195*R195</f>
        <v>0</v>
      </c>
    </row>
    <row r="196" spans="9:23" ht="12.75">
      <c r="I196" s="48">
        <f>(L196/10.9375)+(M196/9.2105)+(N196/3.8889)-(O196/12.5)</f>
        <v>0</v>
      </c>
      <c r="J196" s="67">
        <f>ROUND((L196/10.9375)+(M196/9.2105)+(N196/3.8889)-(O196/12.5),0)</f>
        <v>0</v>
      </c>
      <c r="R196" s="50">
        <v>0</v>
      </c>
      <c r="S196" s="51">
        <f>V196</f>
        <v>0</v>
      </c>
      <c r="T196" s="52">
        <f>R196*S196</f>
        <v>0</v>
      </c>
      <c r="U196" s="51">
        <f>IF(ISBLANK(G196),999,MIN(G196,I196))</f>
        <v>999</v>
      </c>
      <c r="V196" s="51">
        <f>IF(U196=999,I196,U196)</f>
        <v>0</v>
      </c>
      <c r="W196" s="51">
        <f>P196*R196</f>
        <v>0</v>
      </c>
    </row>
    <row r="197" spans="9:23" ht="12.75">
      <c r="I197" s="48">
        <f>(L197/10.9375)+(M197/9.2105)+(N197/3.8889)-(O197/12.5)</f>
        <v>0</v>
      </c>
      <c r="J197" s="67">
        <f>ROUND((L197/10.9375)+(M197/9.2105)+(N197/3.8889)-(O197/12.5),0)</f>
        <v>0</v>
      </c>
      <c r="R197" s="50">
        <v>0</v>
      </c>
      <c r="S197" s="51">
        <f>V197</f>
        <v>0</v>
      </c>
      <c r="T197" s="52">
        <f>R197*S197</f>
        <v>0</v>
      </c>
      <c r="U197" s="51">
        <f>IF(ISBLANK(G197),999,MIN(G197,I197))</f>
        <v>999</v>
      </c>
      <c r="V197" s="51">
        <f>IF(U197=999,I197,U197)</f>
        <v>0</v>
      </c>
      <c r="W197" s="51">
        <f>P197*R197</f>
        <v>0</v>
      </c>
    </row>
    <row r="198" spans="9:23" ht="12.75">
      <c r="I198" s="48">
        <f>(L198/10.9375)+(M198/9.2105)+(N198/3.8889)-(O198/12.5)</f>
        <v>0</v>
      </c>
      <c r="J198" s="67">
        <f>ROUND((L198/10.9375)+(M198/9.2105)+(N198/3.8889)-(O198/12.5),0)</f>
        <v>0</v>
      </c>
      <c r="R198" s="50">
        <v>0</v>
      </c>
      <c r="S198" s="51">
        <f>V198</f>
        <v>0</v>
      </c>
      <c r="T198" s="52">
        <f>R198*S198</f>
        <v>0</v>
      </c>
      <c r="U198" s="51">
        <f>IF(ISBLANK(G198),999,MIN(G198,I198))</f>
        <v>999</v>
      </c>
      <c r="V198" s="51">
        <f>IF(U198=999,I198,U198)</f>
        <v>0</v>
      </c>
      <c r="W198" s="51">
        <f>P198*R198</f>
        <v>0</v>
      </c>
    </row>
    <row r="199" spans="9:23" ht="12.75">
      <c r="I199" s="48">
        <f>(L199/10.9375)+(M199/9.2105)+(N199/3.8889)-(O199/12.5)</f>
        <v>0</v>
      </c>
      <c r="J199" s="67">
        <f>ROUND((L199/10.9375)+(M199/9.2105)+(N199/3.8889)-(O199/12.5),0)</f>
        <v>0</v>
      </c>
      <c r="R199" s="50">
        <v>0</v>
      </c>
      <c r="S199" s="51">
        <f>V199</f>
        <v>0</v>
      </c>
      <c r="T199" s="52">
        <f>R199*S199</f>
        <v>0</v>
      </c>
      <c r="U199" s="51">
        <f>IF(ISBLANK(G199),999,MIN(G199,I199))</f>
        <v>999</v>
      </c>
      <c r="V199" s="51">
        <f>IF(U199=999,I199,U199)</f>
        <v>0</v>
      </c>
      <c r="W199" s="51">
        <f>P199*R199</f>
        <v>0</v>
      </c>
    </row>
    <row r="200" spans="9:23" ht="12.75">
      <c r="I200" s="48">
        <f>(L200/10.9375)+(M200/9.2105)+(N200/3.8889)-(O200/12.5)</f>
        <v>0</v>
      </c>
      <c r="J200" s="67">
        <f>ROUND((L200/10.9375)+(M200/9.2105)+(N200/3.8889)-(O200/12.5),0)</f>
        <v>0</v>
      </c>
      <c r="R200" s="50">
        <v>0</v>
      </c>
      <c r="S200" s="51">
        <f>V200</f>
        <v>0</v>
      </c>
      <c r="T200" s="52">
        <f>R200*S200</f>
        <v>0</v>
      </c>
      <c r="U200" s="51">
        <f>IF(ISBLANK(G200),999,MIN(G200,I200))</f>
        <v>999</v>
      </c>
      <c r="V200" s="51">
        <f>IF(U200=999,I200,U200)</f>
        <v>0</v>
      </c>
      <c r="W200" s="51">
        <f>P200*R200</f>
        <v>0</v>
      </c>
    </row>
    <row r="201" spans="9:23" ht="12.75">
      <c r="I201" s="48">
        <f>(L201/10.9375)+(M201/9.2105)+(N201/3.8889)-(O201/12.5)</f>
        <v>0</v>
      </c>
      <c r="J201" s="67">
        <f>ROUND((L201/10.9375)+(M201/9.2105)+(N201/3.8889)-(O201/12.5),0)</f>
        <v>0</v>
      </c>
      <c r="R201" s="50">
        <v>0</v>
      </c>
      <c r="S201" s="51">
        <f>V201</f>
        <v>0</v>
      </c>
      <c r="T201" s="52">
        <f>R201*S201</f>
        <v>0</v>
      </c>
      <c r="U201" s="51">
        <f>IF(ISBLANK(G201),999,MIN(G201,I201))</f>
        <v>999</v>
      </c>
      <c r="V201" s="51">
        <f>IF(U201=999,I201,U201)</f>
        <v>0</v>
      </c>
      <c r="W201" s="51">
        <f>P201*R201</f>
        <v>0</v>
      </c>
    </row>
    <row r="202" spans="9:23" ht="12.75">
      <c r="I202" s="48">
        <f>(L202/10.9375)+(M202/9.2105)+(N202/3.8889)-(O202/12.5)</f>
        <v>0</v>
      </c>
      <c r="J202" s="67">
        <f>ROUND((L202/10.9375)+(M202/9.2105)+(N202/3.8889)-(O202/12.5),0)</f>
        <v>0</v>
      </c>
      <c r="R202" s="50">
        <v>0</v>
      </c>
      <c r="S202" s="51">
        <f>V202</f>
        <v>0</v>
      </c>
      <c r="T202" s="52">
        <f>R202*S202</f>
        <v>0</v>
      </c>
      <c r="U202" s="51">
        <f>IF(ISBLANK(G202),999,MIN(G202,I202))</f>
        <v>999</v>
      </c>
      <c r="V202" s="51">
        <f>IF(U202=999,I202,U202)</f>
        <v>0</v>
      </c>
      <c r="W202" s="51">
        <f>P202*R202</f>
        <v>0</v>
      </c>
    </row>
    <row r="203" spans="9:23" ht="12.75">
      <c r="I203" s="48">
        <f>(L203/10.9375)+(M203/9.2105)+(N203/3.8889)-(O203/12.5)</f>
        <v>0</v>
      </c>
      <c r="J203" s="67">
        <f>ROUND((L203/10.9375)+(M203/9.2105)+(N203/3.8889)-(O203/12.5),0)</f>
        <v>0</v>
      </c>
      <c r="R203" s="50">
        <v>0</v>
      </c>
      <c r="S203" s="51">
        <f>V203</f>
        <v>0</v>
      </c>
      <c r="T203" s="52">
        <f>R203*S203</f>
        <v>0</v>
      </c>
      <c r="U203" s="51">
        <f>IF(ISBLANK(G203),999,MIN(G203,I203))</f>
        <v>999</v>
      </c>
      <c r="V203" s="51">
        <f>IF(U203=999,I203,U203)</f>
        <v>0</v>
      </c>
      <c r="W203" s="51">
        <f>P203*R203</f>
        <v>0</v>
      </c>
    </row>
    <row r="204" spans="9:23" ht="12.75">
      <c r="I204" s="48">
        <f>(L204/10.9375)+(M204/9.2105)+(N204/3.8889)-(O204/12.5)</f>
        <v>0</v>
      </c>
      <c r="J204" s="67">
        <f>ROUND((L204/10.9375)+(M204/9.2105)+(N204/3.8889)-(O204/12.5),0)</f>
        <v>0</v>
      </c>
      <c r="R204" s="50">
        <v>0</v>
      </c>
      <c r="S204" s="51">
        <f>V204</f>
        <v>0</v>
      </c>
      <c r="T204" s="52">
        <f>R204*S204</f>
        <v>0</v>
      </c>
      <c r="U204" s="51">
        <f>IF(ISBLANK(G204),999,MIN(G204,I204))</f>
        <v>999</v>
      </c>
      <c r="V204" s="51">
        <f>IF(U204=999,I204,U204)</f>
        <v>0</v>
      </c>
      <c r="W204" s="51">
        <f>P204*R204</f>
        <v>0</v>
      </c>
    </row>
    <row r="205" spans="9:23" ht="12.75">
      <c r="I205" s="48">
        <f>(L205/10.9375)+(M205/9.2105)+(N205/3.8889)-(O205/12.5)</f>
        <v>0</v>
      </c>
      <c r="J205" s="67">
        <f>ROUND((L205/10.9375)+(M205/9.2105)+(N205/3.8889)-(O205/12.5),0)</f>
        <v>0</v>
      </c>
      <c r="R205" s="50">
        <v>0</v>
      </c>
      <c r="S205" s="51">
        <f>V205</f>
        <v>0</v>
      </c>
      <c r="T205" s="52">
        <f>R205*S205</f>
        <v>0</v>
      </c>
      <c r="U205" s="51">
        <f>IF(ISBLANK(G205),999,MIN(G205,I205))</f>
        <v>999</v>
      </c>
      <c r="V205" s="51">
        <f>IF(U205=999,I205,U205)</f>
        <v>0</v>
      </c>
      <c r="W205" s="51">
        <f>P205*R205</f>
        <v>0</v>
      </c>
    </row>
    <row r="206" spans="9:23" ht="12.75">
      <c r="I206" s="48">
        <f>(L206/10.9375)+(M206/9.2105)+(N206/3.8889)-(O206/12.5)</f>
        <v>0</v>
      </c>
      <c r="J206" s="67">
        <f>ROUND((L206/10.9375)+(M206/9.2105)+(N206/3.8889)-(O206/12.5),0)</f>
        <v>0</v>
      </c>
      <c r="R206" s="50">
        <v>0</v>
      </c>
      <c r="S206" s="51">
        <f>V206</f>
        <v>0</v>
      </c>
      <c r="T206" s="52">
        <f>R206*S206</f>
        <v>0</v>
      </c>
      <c r="U206" s="51">
        <f>IF(ISBLANK(G206),999,MIN(G206,I206))</f>
        <v>999</v>
      </c>
      <c r="V206" s="51">
        <f>IF(U206=999,I206,U206)</f>
        <v>0</v>
      </c>
      <c r="W206" s="51">
        <f>P206*R206</f>
        <v>0</v>
      </c>
    </row>
    <row r="207" spans="9:23" ht="12.75">
      <c r="I207" s="48">
        <f>(L207/10.9375)+(M207/9.2105)+(N207/3.8889)-(O207/12.5)</f>
        <v>0</v>
      </c>
      <c r="J207" s="67">
        <f>ROUND((L207/10.9375)+(M207/9.2105)+(N207/3.8889)-(O207/12.5),0)</f>
        <v>0</v>
      </c>
      <c r="R207" s="50">
        <v>0</v>
      </c>
      <c r="S207" s="51">
        <f>V207</f>
        <v>0</v>
      </c>
      <c r="T207" s="52">
        <f>R207*S207</f>
        <v>0</v>
      </c>
      <c r="U207" s="51">
        <f>IF(ISBLANK(G207),999,MIN(G207,I207))</f>
        <v>999</v>
      </c>
      <c r="V207" s="51">
        <f>IF(U207=999,I207,U207)</f>
        <v>0</v>
      </c>
      <c r="W207" s="51">
        <f>P207*R207</f>
        <v>0</v>
      </c>
    </row>
    <row r="208" spans="9:23" ht="12.75">
      <c r="I208" s="48">
        <f>(L208/10.9375)+(M208/9.2105)+(N208/3.8889)-(O208/12.5)</f>
        <v>0</v>
      </c>
      <c r="J208" s="67">
        <f>ROUND((L208/10.9375)+(M208/9.2105)+(N208/3.8889)-(O208/12.5),0)</f>
        <v>0</v>
      </c>
      <c r="R208" s="50">
        <v>0</v>
      </c>
      <c r="S208" s="51">
        <f>V208</f>
        <v>0</v>
      </c>
      <c r="T208" s="52">
        <f>R208*S208</f>
        <v>0</v>
      </c>
      <c r="U208" s="51">
        <f>IF(ISBLANK(G208),999,MIN(G208,I208))</f>
        <v>999</v>
      </c>
      <c r="V208" s="51">
        <f>IF(U208=999,I208,U208)</f>
        <v>0</v>
      </c>
      <c r="W208" s="51">
        <f>P208*R208</f>
        <v>0</v>
      </c>
    </row>
    <row r="209" spans="9:23" ht="12.75">
      <c r="I209" s="48">
        <f>(L209/10.9375)+(M209/9.2105)+(N209/3.8889)-(O209/12.5)</f>
        <v>0</v>
      </c>
      <c r="J209" s="67">
        <f>ROUND((L209/10.9375)+(M209/9.2105)+(N209/3.8889)-(O209/12.5),0)</f>
        <v>0</v>
      </c>
      <c r="R209" s="50">
        <v>0</v>
      </c>
      <c r="S209" s="51">
        <f>V209</f>
        <v>0</v>
      </c>
      <c r="T209" s="52">
        <f>R209*S209</f>
        <v>0</v>
      </c>
      <c r="U209" s="51">
        <f>IF(ISBLANK(G209),999,MIN(G209,I209))</f>
        <v>999</v>
      </c>
      <c r="V209" s="51">
        <f>IF(U209=999,I209,U209)</f>
        <v>0</v>
      </c>
      <c r="W209" s="51">
        <f>P209*R209</f>
        <v>0</v>
      </c>
    </row>
    <row r="210" spans="9:23" ht="12.75">
      <c r="I210" s="48">
        <f>(L210/10.9375)+(M210/9.2105)+(N210/3.8889)-(O210/12.5)</f>
        <v>0</v>
      </c>
      <c r="J210" s="67">
        <f>ROUND((L210/10.9375)+(M210/9.2105)+(N210/3.8889)-(O210/12.5),0)</f>
        <v>0</v>
      </c>
      <c r="R210" s="50">
        <v>0</v>
      </c>
      <c r="S210" s="51">
        <f>V210</f>
        <v>0</v>
      </c>
      <c r="T210" s="52">
        <f>R210*S210</f>
        <v>0</v>
      </c>
      <c r="U210" s="51">
        <f>IF(ISBLANK(G210),999,MIN(G210,I210))</f>
        <v>999</v>
      </c>
      <c r="V210" s="51">
        <f>IF(U210=999,I210,U210)</f>
        <v>0</v>
      </c>
      <c r="W210" s="51">
        <f>P210*R210</f>
        <v>0</v>
      </c>
    </row>
    <row r="211" spans="9:23" ht="12.75">
      <c r="I211" s="48">
        <f>(L211/10.9375)+(M211/9.2105)+(N211/3.8889)-(O211/12.5)</f>
        <v>0</v>
      </c>
      <c r="J211" s="67">
        <f>ROUND((L211/10.9375)+(M211/9.2105)+(N211/3.8889)-(O211/12.5),0)</f>
        <v>0</v>
      </c>
      <c r="R211" s="50">
        <v>0</v>
      </c>
      <c r="S211" s="51">
        <f>V211</f>
        <v>0</v>
      </c>
      <c r="T211" s="52">
        <f>R211*S211</f>
        <v>0</v>
      </c>
      <c r="U211" s="51">
        <f>IF(ISBLANK(G211),999,MIN(G211,I211))</f>
        <v>999</v>
      </c>
      <c r="V211" s="51">
        <f>IF(U211=999,I211,U211)</f>
        <v>0</v>
      </c>
      <c r="W211" s="51">
        <f>P211*R211</f>
        <v>0</v>
      </c>
    </row>
    <row r="212" spans="9:23" ht="12.75">
      <c r="I212" s="48">
        <f>(L212/10.9375)+(M212/9.2105)+(N212/3.8889)-(O212/12.5)</f>
        <v>0</v>
      </c>
      <c r="J212" s="67">
        <f>ROUND((L212/10.9375)+(M212/9.2105)+(N212/3.8889)-(O212/12.5),0)</f>
        <v>0</v>
      </c>
      <c r="R212" s="50">
        <v>0</v>
      </c>
      <c r="S212" s="51">
        <f>V212</f>
        <v>0</v>
      </c>
      <c r="T212" s="52">
        <f>R212*S212</f>
        <v>0</v>
      </c>
      <c r="U212" s="51">
        <f>IF(ISBLANK(G212),999,MIN(G212,I212))</f>
        <v>999</v>
      </c>
      <c r="V212" s="51">
        <f>IF(U212=999,I212,U212)</f>
        <v>0</v>
      </c>
      <c r="W212" s="51">
        <f>P212*R212</f>
        <v>0</v>
      </c>
    </row>
    <row r="213" spans="9:23" ht="12.75">
      <c r="I213" s="48">
        <f>(L213/10.9375)+(M213/9.2105)+(N213/3.8889)-(O213/12.5)</f>
        <v>0</v>
      </c>
      <c r="J213" s="67">
        <f>ROUND((L213/10.9375)+(M213/9.2105)+(N213/3.8889)-(O213/12.5),0)</f>
        <v>0</v>
      </c>
      <c r="R213" s="50">
        <v>0</v>
      </c>
      <c r="S213" s="51">
        <f>V213</f>
        <v>0</v>
      </c>
      <c r="T213" s="52">
        <f>R213*S213</f>
        <v>0</v>
      </c>
      <c r="U213" s="51">
        <f>IF(ISBLANK(G213),999,MIN(G213,I213))</f>
        <v>999</v>
      </c>
      <c r="V213" s="51">
        <f>IF(U213=999,I213,U213)</f>
        <v>0</v>
      </c>
      <c r="W213" s="51">
        <f>P213*R213</f>
        <v>0</v>
      </c>
    </row>
    <row r="214" spans="9:23" ht="12.75">
      <c r="I214" s="48">
        <f>(L214/10.9375)+(M214/9.2105)+(N214/3.8889)-(O214/12.5)</f>
        <v>0</v>
      </c>
      <c r="J214" s="67">
        <f>ROUND((L214/10.9375)+(M214/9.2105)+(N214/3.8889)-(O214/12.5),0)</f>
        <v>0</v>
      </c>
      <c r="R214" s="50">
        <v>0</v>
      </c>
      <c r="S214" s="51">
        <f>V214</f>
        <v>0</v>
      </c>
      <c r="T214" s="52">
        <f>R214*S214</f>
        <v>0</v>
      </c>
      <c r="U214" s="51">
        <f>IF(ISBLANK(G214),999,MIN(G214,I214))</f>
        <v>999</v>
      </c>
      <c r="V214" s="51">
        <f>IF(U214=999,I214,U214)</f>
        <v>0</v>
      </c>
      <c r="W214" s="51">
        <f>P214*R214</f>
        <v>0</v>
      </c>
    </row>
    <row r="215" spans="9:23" ht="12.75">
      <c r="I215" s="48">
        <f>(L215/10.9375)+(M215/9.2105)+(N215/3.8889)-(O215/12.5)</f>
        <v>0</v>
      </c>
      <c r="J215" s="67">
        <f>ROUND((L215/10.9375)+(M215/9.2105)+(N215/3.8889)-(O215/12.5),0)</f>
        <v>0</v>
      </c>
      <c r="R215" s="50">
        <v>0</v>
      </c>
      <c r="S215" s="51">
        <f>V215</f>
        <v>0</v>
      </c>
      <c r="T215" s="52">
        <f>R215*S215</f>
        <v>0</v>
      </c>
      <c r="U215" s="51">
        <f>IF(ISBLANK(G215),999,MIN(G215,I215))</f>
        <v>999</v>
      </c>
      <c r="V215" s="51">
        <f>IF(U215=999,I215,U215)</f>
        <v>0</v>
      </c>
      <c r="W215" s="51">
        <f>P215*R215</f>
        <v>0</v>
      </c>
    </row>
    <row r="216" spans="9:23" ht="12.75">
      <c r="I216" s="48">
        <f>(L216/10.9375)+(M216/9.2105)+(N216/3.8889)-(O216/12.5)</f>
        <v>0</v>
      </c>
      <c r="J216" s="67">
        <f>ROUND((L216/10.9375)+(M216/9.2105)+(N216/3.8889)-(O216/12.5),0)</f>
        <v>0</v>
      </c>
      <c r="R216" s="50">
        <v>0</v>
      </c>
      <c r="S216" s="51">
        <f>V216</f>
        <v>0</v>
      </c>
      <c r="T216" s="52">
        <f>R216*S216</f>
        <v>0</v>
      </c>
      <c r="U216" s="51">
        <f>IF(ISBLANK(G216),999,MIN(G216,I216))</f>
        <v>999</v>
      </c>
      <c r="V216" s="51">
        <f>IF(U216=999,I216,U216)</f>
        <v>0</v>
      </c>
      <c r="W216" s="51">
        <f>P216*R216</f>
        <v>0</v>
      </c>
    </row>
    <row r="217" spans="9:23" ht="12.75">
      <c r="I217" s="48">
        <f>(L217/10.9375)+(M217/9.2105)+(N217/3.8889)-(O217/12.5)</f>
        <v>0</v>
      </c>
      <c r="J217" s="67">
        <f>ROUND((L217/10.9375)+(M217/9.2105)+(N217/3.8889)-(O217/12.5),0)</f>
        <v>0</v>
      </c>
      <c r="R217" s="50">
        <v>0</v>
      </c>
      <c r="S217" s="51">
        <f>V217</f>
        <v>0</v>
      </c>
      <c r="T217" s="52">
        <f>R217*S217</f>
        <v>0</v>
      </c>
      <c r="U217" s="51">
        <f>IF(ISBLANK(G217),999,MIN(G217,I217))</f>
        <v>999</v>
      </c>
      <c r="V217" s="51">
        <f>IF(U217=999,I217,U217)</f>
        <v>0</v>
      </c>
      <c r="W217" s="51">
        <f>P217*R217</f>
        <v>0</v>
      </c>
    </row>
    <row r="218" spans="9:23" ht="12.75">
      <c r="I218" s="48">
        <f>(L218/10.9375)+(M218/9.2105)+(N218/3.8889)-(O218/12.5)</f>
        <v>0</v>
      </c>
      <c r="J218" s="67">
        <f>ROUND((L218/10.9375)+(M218/9.2105)+(N218/3.8889)-(O218/12.5),0)</f>
        <v>0</v>
      </c>
      <c r="R218" s="50">
        <v>0</v>
      </c>
      <c r="S218" s="51">
        <f>V218</f>
        <v>0</v>
      </c>
      <c r="T218" s="52">
        <f>R218*S218</f>
        <v>0</v>
      </c>
      <c r="U218" s="51">
        <f>IF(ISBLANK(G218),999,MIN(G218,I218))</f>
        <v>999</v>
      </c>
      <c r="V218" s="51">
        <f>IF(U218=999,I218,U218)</f>
        <v>0</v>
      </c>
      <c r="W218" s="51">
        <f>P218*R218</f>
        <v>0</v>
      </c>
    </row>
    <row r="219" spans="9:23" ht="12.75">
      <c r="I219" s="48">
        <f>(L219/10.9375)+(M219/9.2105)+(N219/3.8889)-(O219/12.5)</f>
        <v>0</v>
      </c>
      <c r="J219" s="67">
        <f>ROUND((L219/10.9375)+(M219/9.2105)+(N219/3.8889)-(O219/12.5),0)</f>
        <v>0</v>
      </c>
      <c r="R219" s="50">
        <v>0</v>
      </c>
      <c r="S219" s="51">
        <f>V219</f>
        <v>0</v>
      </c>
      <c r="T219" s="52">
        <f>R219*S219</f>
        <v>0</v>
      </c>
      <c r="U219" s="51">
        <f>IF(ISBLANK(G219),999,MIN(G219,I219))</f>
        <v>999</v>
      </c>
      <c r="V219" s="51">
        <f>IF(U219=999,I219,U219)</f>
        <v>0</v>
      </c>
      <c r="W219" s="51">
        <f>P219*R219</f>
        <v>0</v>
      </c>
    </row>
    <row r="220" spans="9:23" ht="12.75">
      <c r="I220" s="48">
        <f>(L220/10.9375)+(M220/9.2105)+(N220/3.8889)-(O220/12.5)</f>
        <v>0</v>
      </c>
      <c r="J220" s="67">
        <f>ROUND((L220/10.9375)+(M220/9.2105)+(N220/3.8889)-(O220/12.5),0)</f>
        <v>0</v>
      </c>
      <c r="R220" s="50">
        <v>0</v>
      </c>
      <c r="S220" s="51">
        <f>V220</f>
        <v>0</v>
      </c>
      <c r="T220" s="52">
        <f>R220*S220</f>
        <v>0</v>
      </c>
      <c r="U220" s="51">
        <f>IF(ISBLANK(G220),999,MIN(G220,I220))</f>
        <v>999</v>
      </c>
      <c r="V220" s="51">
        <f>IF(U220=999,I220,U220)</f>
        <v>0</v>
      </c>
      <c r="W220" s="51">
        <f>P220*R220</f>
        <v>0</v>
      </c>
    </row>
    <row r="221" spans="9:23" ht="12.75">
      <c r="I221" s="48">
        <f>(L221/10.9375)+(M221/9.2105)+(N221/3.8889)-(O221/12.5)</f>
        <v>0</v>
      </c>
      <c r="J221" s="67">
        <f>ROUND((L221/10.9375)+(M221/9.2105)+(N221/3.8889)-(O221/12.5),0)</f>
        <v>0</v>
      </c>
      <c r="R221" s="50">
        <v>0</v>
      </c>
      <c r="S221" s="51">
        <f>V221</f>
        <v>0</v>
      </c>
      <c r="T221" s="52">
        <f>R221*S221</f>
        <v>0</v>
      </c>
      <c r="U221" s="51">
        <f>IF(ISBLANK(G221),999,MIN(G221,I221))</f>
        <v>999</v>
      </c>
      <c r="V221" s="51">
        <f>IF(U221=999,I221,U221)</f>
        <v>0</v>
      </c>
      <c r="W221" s="51">
        <f>P221*R221</f>
        <v>0</v>
      </c>
    </row>
    <row r="222" spans="9:23" ht="12.75">
      <c r="I222" s="48">
        <f>(L222/10.9375)+(M222/9.2105)+(N222/3.8889)-(O222/12.5)</f>
        <v>0</v>
      </c>
      <c r="J222" s="67">
        <f>ROUND((L222/10.9375)+(M222/9.2105)+(N222/3.8889)-(O222/12.5),0)</f>
        <v>0</v>
      </c>
      <c r="R222" s="50">
        <v>0</v>
      </c>
      <c r="S222" s="51">
        <f>V222</f>
        <v>0</v>
      </c>
      <c r="T222" s="52">
        <f>R222*S222</f>
        <v>0</v>
      </c>
      <c r="U222" s="51">
        <f>IF(ISBLANK(G222),999,MIN(G222,I222))</f>
        <v>999</v>
      </c>
      <c r="V222" s="51">
        <f>IF(U222=999,I222,U222)</f>
        <v>0</v>
      </c>
      <c r="W222" s="51">
        <f>P222*R222</f>
        <v>0</v>
      </c>
    </row>
    <row r="223" spans="9:23" ht="12.75">
      <c r="I223" s="48">
        <f>(L223/10.9375)+(M223/9.2105)+(N223/3.8889)-(O223/12.5)</f>
        <v>0</v>
      </c>
      <c r="J223" s="67">
        <f>ROUND((L223/10.9375)+(M223/9.2105)+(N223/3.8889)-(O223/12.5),0)</f>
        <v>0</v>
      </c>
      <c r="R223" s="50">
        <v>0</v>
      </c>
      <c r="S223" s="51">
        <f>V223</f>
        <v>0</v>
      </c>
      <c r="T223" s="52">
        <f>R223*S223</f>
        <v>0</v>
      </c>
      <c r="U223" s="51">
        <f>IF(ISBLANK(G223),999,MIN(G223,I223))</f>
        <v>999</v>
      </c>
      <c r="V223" s="51">
        <f>IF(U223=999,I223,U223)</f>
        <v>0</v>
      </c>
      <c r="W223" s="51">
        <f>P223*R223</f>
        <v>0</v>
      </c>
    </row>
    <row r="224" spans="9:23" ht="12.75">
      <c r="I224" s="48">
        <f>(L224/10.9375)+(M224/9.2105)+(N224/3.8889)-(O224/12.5)</f>
        <v>0</v>
      </c>
      <c r="J224" s="67">
        <f>ROUND((L224/10.9375)+(M224/9.2105)+(N224/3.8889)-(O224/12.5),0)</f>
        <v>0</v>
      </c>
      <c r="R224" s="50">
        <v>0</v>
      </c>
      <c r="S224" s="51">
        <f>V224</f>
        <v>0</v>
      </c>
      <c r="T224" s="52">
        <f>R224*S224</f>
        <v>0</v>
      </c>
      <c r="U224" s="51">
        <f>IF(ISBLANK(G224),999,MIN(G224,I224))</f>
        <v>999</v>
      </c>
      <c r="V224" s="51">
        <f>IF(U224=999,I224,U224)</f>
        <v>0</v>
      </c>
      <c r="W224" s="51">
        <f>P224*R224</f>
        <v>0</v>
      </c>
    </row>
    <row r="225" spans="9:23" ht="12.75">
      <c r="I225" s="48">
        <f>(L225/10.9375)+(M225/9.2105)+(N225/3.8889)-(O225/12.5)</f>
        <v>0</v>
      </c>
      <c r="J225" s="67">
        <f>ROUND((L225/10.9375)+(M225/9.2105)+(N225/3.8889)-(O225/12.5),0)</f>
        <v>0</v>
      </c>
      <c r="R225" s="50">
        <v>0</v>
      </c>
      <c r="S225" s="51">
        <f>V225</f>
        <v>0</v>
      </c>
      <c r="T225" s="52">
        <f>R225*S225</f>
        <v>0</v>
      </c>
      <c r="U225" s="51">
        <f>IF(ISBLANK(G225),999,MIN(G225,I225))</f>
        <v>999</v>
      </c>
      <c r="V225" s="51">
        <f>IF(U225=999,I225,U225)</f>
        <v>0</v>
      </c>
      <c r="W225" s="51">
        <f>P225*R225</f>
        <v>0</v>
      </c>
    </row>
    <row r="226" spans="9:23" ht="12.75">
      <c r="I226" s="48">
        <f>(L226/10.9375)+(M226/9.2105)+(N226/3.8889)-(O226/12.5)</f>
        <v>0</v>
      </c>
      <c r="J226" s="67">
        <f>ROUND((L226/10.9375)+(M226/9.2105)+(N226/3.8889)-(O226/12.5),0)</f>
        <v>0</v>
      </c>
      <c r="R226" s="50">
        <v>0</v>
      </c>
      <c r="S226" s="51">
        <f>V226</f>
        <v>0</v>
      </c>
      <c r="T226" s="52">
        <f>R226*S226</f>
        <v>0</v>
      </c>
      <c r="U226" s="51">
        <f>IF(ISBLANK(G226),999,MIN(G226,I226))</f>
        <v>999</v>
      </c>
      <c r="V226" s="51">
        <f>IF(U226=999,I226,U226)</f>
        <v>0</v>
      </c>
      <c r="W226" s="51">
        <f>P226*R226</f>
        <v>0</v>
      </c>
    </row>
    <row r="227" spans="9:23" ht="12.75">
      <c r="I227" s="48">
        <f>(L227/10.9375)+(M227/9.2105)+(N227/3.8889)-(O227/12.5)</f>
        <v>0</v>
      </c>
      <c r="J227" s="67">
        <f>ROUND((L227/10.9375)+(M227/9.2105)+(N227/3.8889)-(O227/12.5),0)</f>
        <v>0</v>
      </c>
      <c r="R227" s="50">
        <v>0</v>
      </c>
      <c r="S227" s="51">
        <f>V227</f>
        <v>0</v>
      </c>
      <c r="T227" s="52">
        <f>R227*S227</f>
        <v>0</v>
      </c>
      <c r="U227" s="51">
        <f>IF(ISBLANK(G227),999,MIN(G227,I227))</f>
        <v>999</v>
      </c>
      <c r="V227" s="51">
        <f>IF(U227=999,I227,U227)</f>
        <v>0</v>
      </c>
      <c r="W227" s="51">
        <f>P227*R227</f>
        <v>0</v>
      </c>
    </row>
    <row r="228" spans="9:23" ht="12.75">
      <c r="I228" s="48">
        <f>(L228/10.9375)+(M228/9.2105)+(N228/3.8889)-(O228/12.5)</f>
        <v>0</v>
      </c>
      <c r="J228" s="67">
        <f>ROUND((L228/10.9375)+(M228/9.2105)+(N228/3.8889)-(O228/12.5),0)</f>
        <v>0</v>
      </c>
      <c r="R228" s="50">
        <v>0</v>
      </c>
      <c r="S228" s="51">
        <f>V228</f>
        <v>0</v>
      </c>
      <c r="T228" s="52">
        <f>R228*S228</f>
        <v>0</v>
      </c>
      <c r="U228" s="51">
        <f>IF(ISBLANK(G228),999,MIN(G228,I228))</f>
        <v>999</v>
      </c>
      <c r="V228" s="51">
        <f>IF(U228=999,I228,U228)</f>
        <v>0</v>
      </c>
      <c r="W228" s="51">
        <f>P228*R228</f>
        <v>0</v>
      </c>
    </row>
    <row r="229" spans="9:23" ht="12.75">
      <c r="I229" s="48">
        <f>(L229/10.9375)+(M229/9.2105)+(N229/3.8889)-(O229/12.5)</f>
        <v>0</v>
      </c>
      <c r="J229" s="67">
        <f>ROUND((L229/10.9375)+(M229/9.2105)+(N229/3.8889)-(O229/12.5),0)</f>
        <v>0</v>
      </c>
      <c r="R229" s="50">
        <v>0</v>
      </c>
      <c r="S229" s="51">
        <f>V229</f>
        <v>0</v>
      </c>
      <c r="T229" s="52">
        <f>R229*S229</f>
        <v>0</v>
      </c>
      <c r="U229" s="51">
        <f>IF(ISBLANK(G229),999,MIN(G229,I229))</f>
        <v>999</v>
      </c>
      <c r="V229" s="51">
        <f>IF(U229=999,I229,U229)</f>
        <v>0</v>
      </c>
      <c r="W229" s="51">
        <f>P229*R229</f>
        <v>0</v>
      </c>
    </row>
    <row r="230" spans="9:23" ht="12.75">
      <c r="I230" s="48">
        <f>(L230/10.9375)+(M230/9.2105)+(N230/3.8889)-(O230/12.5)</f>
        <v>0</v>
      </c>
      <c r="J230" s="67">
        <f>ROUND((L230/10.9375)+(M230/9.2105)+(N230/3.8889)-(O230/12.5),0)</f>
        <v>0</v>
      </c>
      <c r="R230" s="50">
        <v>0</v>
      </c>
      <c r="S230" s="51">
        <f>V230</f>
        <v>0</v>
      </c>
      <c r="T230" s="52">
        <f>R230*S230</f>
        <v>0</v>
      </c>
      <c r="U230" s="51">
        <f>IF(ISBLANK(G230),999,MIN(G230,I230))</f>
        <v>999</v>
      </c>
      <c r="V230" s="51">
        <f>IF(U230=999,I230,U230)</f>
        <v>0</v>
      </c>
      <c r="W230" s="51">
        <f>P230*R230</f>
        <v>0</v>
      </c>
    </row>
    <row r="231" spans="9:23" ht="12.75">
      <c r="I231" s="48">
        <f>(L231/10.9375)+(M231/9.2105)+(N231/3.8889)-(O231/12.5)</f>
        <v>0</v>
      </c>
      <c r="J231" s="67">
        <f>ROUND((L231/10.9375)+(M231/9.2105)+(N231/3.8889)-(O231/12.5),0)</f>
        <v>0</v>
      </c>
      <c r="R231" s="50">
        <v>0</v>
      </c>
      <c r="S231" s="51">
        <f>V231</f>
        <v>0</v>
      </c>
      <c r="T231" s="52">
        <f>R231*S231</f>
        <v>0</v>
      </c>
      <c r="U231" s="51">
        <f>IF(ISBLANK(G231),999,MIN(G231,I231))</f>
        <v>999</v>
      </c>
      <c r="V231" s="51">
        <f>IF(U231=999,I231,U231)</f>
        <v>0</v>
      </c>
      <c r="W231" s="51">
        <f>P231*R231</f>
        <v>0</v>
      </c>
    </row>
    <row r="232" spans="9:23" ht="12.75">
      <c r="I232" s="48">
        <f>(L232/10.9375)+(M232/9.2105)+(N232/3.8889)-(O232/12.5)</f>
        <v>0</v>
      </c>
      <c r="J232" s="67">
        <f>ROUND((L232/10.9375)+(M232/9.2105)+(N232/3.8889)-(O232/12.5),0)</f>
        <v>0</v>
      </c>
      <c r="R232" s="50">
        <v>0</v>
      </c>
      <c r="S232" s="51">
        <f>V232</f>
        <v>0</v>
      </c>
      <c r="T232" s="52">
        <f>R232*S232</f>
        <v>0</v>
      </c>
      <c r="U232" s="51">
        <f>IF(ISBLANK(G232),999,MIN(G232,I232))</f>
        <v>999</v>
      </c>
      <c r="V232" s="51">
        <f>IF(U232=999,I232,U232)</f>
        <v>0</v>
      </c>
      <c r="W232" s="51">
        <f>P232*R232</f>
        <v>0</v>
      </c>
    </row>
    <row r="233" spans="9:23" ht="12.75">
      <c r="I233" s="48">
        <f>(L233/10.9375)+(M233/9.2105)+(N233/3.8889)-(O233/12.5)</f>
        <v>0</v>
      </c>
      <c r="J233" s="67">
        <f>ROUND((L233/10.9375)+(M233/9.2105)+(N233/3.8889)-(O233/12.5),0)</f>
        <v>0</v>
      </c>
      <c r="R233" s="50">
        <v>0</v>
      </c>
      <c r="S233" s="51">
        <f>V233</f>
        <v>0</v>
      </c>
      <c r="T233" s="52">
        <f>R233*S233</f>
        <v>0</v>
      </c>
      <c r="U233" s="51">
        <f>IF(ISBLANK(G233),999,MIN(G233,I233))</f>
        <v>999</v>
      </c>
      <c r="V233" s="51">
        <f>IF(U233=999,I233,U233)</f>
        <v>0</v>
      </c>
      <c r="W233" s="51">
        <f>P233*R233</f>
        <v>0</v>
      </c>
    </row>
    <row r="234" spans="9:23" ht="12.75">
      <c r="I234" s="48">
        <f>(L234/10.9375)+(M234/9.2105)+(N234/3.8889)-(O234/12.5)</f>
        <v>0</v>
      </c>
      <c r="J234" s="67">
        <f>ROUND((L234/10.9375)+(M234/9.2105)+(N234/3.8889)-(O234/12.5),0)</f>
        <v>0</v>
      </c>
      <c r="R234" s="50">
        <v>0</v>
      </c>
      <c r="S234" s="51">
        <f>V234</f>
        <v>0</v>
      </c>
      <c r="T234" s="52">
        <f>R234*S234</f>
        <v>0</v>
      </c>
      <c r="U234" s="51">
        <f>IF(ISBLANK(G234),999,MIN(G234,I234))</f>
        <v>999</v>
      </c>
      <c r="V234" s="51">
        <f>IF(U234=999,I234,U234)</f>
        <v>0</v>
      </c>
      <c r="W234" s="51">
        <f>P234*R234</f>
        <v>0</v>
      </c>
    </row>
    <row r="235" spans="9:23" ht="12.75">
      <c r="I235" s="48">
        <f>(L235/10.9375)+(M235/9.2105)+(N235/3.8889)-(O235/12.5)</f>
        <v>0</v>
      </c>
      <c r="J235" s="67">
        <f>ROUND((L235/10.9375)+(M235/9.2105)+(N235/3.8889)-(O235/12.5),0)</f>
        <v>0</v>
      </c>
      <c r="R235" s="50">
        <v>0</v>
      </c>
      <c r="S235" s="51">
        <f>V235</f>
        <v>0</v>
      </c>
      <c r="T235" s="52">
        <f>R235*S235</f>
        <v>0</v>
      </c>
      <c r="U235" s="51">
        <f>IF(ISBLANK(G235),999,MIN(G235,I235))</f>
        <v>999</v>
      </c>
      <c r="V235" s="51">
        <f>IF(U235=999,I235,U235)</f>
        <v>0</v>
      </c>
      <c r="W235" s="51">
        <f>P235*R235</f>
        <v>0</v>
      </c>
    </row>
    <row r="236" spans="9:23" ht="12.75">
      <c r="I236" s="48">
        <f>(L236/10.9375)+(M236/9.2105)+(N236/3.8889)-(O236/12.5)</f>
        <v>0</v>
      </c>
      <c r="J236" s="67">
        <f>ROUND((L236/10.9375)+(M236/9.2105)+(N236/3.8889)-(O236/12.5),0)</f>
        <v>0</v>
      </c>
      <c r="R236" s="50">
        <v>0</v>
      </c>
      <c r="S236" s="51">
        <f>V236</f>
        <v>0</v>
      </c>
      <c r="T236" s="52">
        <f>R236*S236</f>
        <v>0</v>
      </c>
      <c r="U236" s="51">
        <f>IF(ISBLANK(G236),999,MIN(G236,I236))</f>
        <v>999</v>
      </c>
      <c r="V236" s="51">
        <f>IF(U236=999,I236,U236)</f>
        <v>0</v>
      </c>
      <c r="W236" s="51">
        <f>P236*R236</f>
        <v>0</v>
      </c>
    </row>
    <row r="237" spans="9:23" ht="12.75">
      <c r="I237" s="48">
        <f>(L237/10.9375)+(M237/9.2105)+(N237/3.8889)-(O237/12.5)</f>
        <v>0</v>
      </c>
      <c r="J237" s="67">
        <f>ROUND((L237/10.9375)+(M237/9.2105)+(N237/3.8889)-(O237/12.5),0)</f>
        <v>0</v>
      </c>
      <c r="R237" s="50">
        <v>0</v>
      </c>
      <c r="S237" s="51">
        <f>V237</f>
        <v>0</v>
      </c>
      <c r="T237" s="52">
        <f>R237*S237</f>
        <v>0</v>
      </c>
      <c r="U237" s="51">
        <f>IF(ISBLANK(G237),999,MIN(G237,I237))</f>
        <v>999</v>
      </c>
      <c r="V237" s="51">
        <f>IF(U237=999,I237,U237)</f>
        <v>0</v>
      </c>
      <c r="W237" s="51">
        <f>P237*R237</f>
        <v>0</v>
      </c>
    </row>
    <row r="238" spans="9:23" ht="12.75">
      <c r="I238" s="48">
        <f>(L238/10.9375)+(M238/9.2105)+(N238/3.8889)-(O238/12.5)</f>
        <v>0</v>
      </c>
      <c r="J238" s="67">
        <f>ROUND((L238/10.9375)+(M238/9.2105)+(N238/3.8889)-(O238/12.5),0)</f>
        <v>0</v>
      </c>
      <c r="R238" s="50">
        <v>0</v>
      </c>
      <c r="S238" s="51">
        <f>V238</f>
        <v>0</v>
      </c>
      <c r="T238" s="52">
        <f>R238*S238</f>
        <v>0</v>
      </c>
      <c r="U238" s="51">
        <f>IF(ISBLANK(G238),999,MIN(G238,I238))</f>
        <v>999</v>
      </c>
      <c r="V238" s="51">
        <f>IF(U238=999,I238,U238)</f>
        <v>0</v>
      </c>
      <c r="W238" s="51">
        <f>P238*R238</f>
        <v>0</v>
      </c>
    </row>
    <row r="239" spans="9:23" ht="12.75">
      <c r="I239" s="48">
        <f>(L239/10.9375)+(M239/9.2105)+(N239/3.8889)-(O239/12.5)</f>
        <v>0</v>
      </c>
      <c r="J239" s="67">
        <f>ROUND((L239/10.9375)+(M239/9.2105)+(N239/3.8889)-(O239/12.5),0)</f>
        <v>0</v>
      </c>
      <c r="R239" s="50">
        <v>0</v>
      </c>
      <c r="S239" s="51">
        <f>V239</f>
        <v>0</v>
      </c>
      <c r="T239" s="52">
        <f>R239*S239</f>
        <v>0</v>
      </c>
      <c r="U239" s="51">
        <f>IF(ISBLANK(G239),999,MIN(G239,I239))</f>
        <v>999</v>
      </c>
      <c r="V239" s="51">
        <f>IF(U239=999,I239,U239)</f>
        <v>0</v>
      </c>
      <c r="W239" s="51">
        <f>P239*R239</f>
        <v>0</v>
      </c>
    </row>
    <row r="240" spans="9:23" ht="12.75">
      <c r="I240" s="48">
        <f>(L240/10.9375)+(M240/9.2105)+(N240/3.8889)-(O240/12.5)</f>
        <v>0</v>
      </c>
      <c r="J240" s="67">
        <f>ROUND((L240/10.9375)+(M240/9.2105)+(N240/3.8889)-(O240/12.5),0)</f>
        <v>0</v>
      </c>
      <c r="R240" s="50">
        <v>0</v>
      </c>
      <c r="S240" s="51">
        <f>V240</f>
        <v>0</v>
      </c>
      <c r="T240" s="52">
        <f>R240*S240</f>
        <v>0</v>
      </c>
      <c r="U240" s="51">
        <f>IF(ISBLANK(G240),999,MIN(G240,I240))</f>
        <v>999</v>
      </c>
      <c r="V240" s="51">
        <f>IF(U240=999,I240,U240)</f>
        <v>0</v>
      </c>
      <c r="W240" s="51">
        <f>P240*R240</f>
        <v>0</v>
      </c>
    </row>
    <row r="241" spans="9:23" ht="12.75">
      <c r="I241" s="48">
        <f>(L241/10.9375)+(M241/9.2105)+(N241/3.8889)-(O241/12.5)</f>
        <v>0</v>
      </c>
      <c r="J241" s="67">
        <f>ROUND((L241/10.9375)+(M241/9.2105)+(N241/3.8889)-(O241/12.5),0)</f>
        <v>0</v>
      </c>
      <c r="R241" s="50">
        <v>0</v>
      </c>
      <c r="S241" s="51">
        <f>V241</f>
        <v>0</v>
      </c>
      <c r="T241" s="52">
        <f>R241*S241</f>
        <v>0</v>
      </c>
      <c r="U241" s="51">
        <f>IF(ISBLANK(G241),999,MIN(G241,I241))</f>
        <v>999</v>
      </c>
      <c r="V241" s="51">
        <f>IF(U241=999,I241,U241)</f>
        <v>0</v>
      </c>
      <c r="W241" s="51">
        <f>P241*R241</f>
        <v>0</v>
      </c>
    </row>
    <row r="242" spans="9:23" ht="12.75">
      <c r="I242" s="48">
        <f>(L242/10.9375)+(M242/9.2105)+(N242/3.8889)-(O242/12.5)</f>
        <v>0</v>
      </c>
      <c r="J242" s="67">
        <f>ROUND((L242/10.9375)+(M242/9.2105)+(N242/3.8889)-(O242/12.5),0)</f>
        <v>0</v>
      </c>
      <c r="R242" s="50">
        <v>0</v>
      </c>
      <c r="S242" s="51">
        <f>V242</f>
        <v>0</v>
      </c>
      <c r="T242" s="52">
        <f>R242*S242</f>
        <v>0</v>
      </c>
      <c r="U242" s="51">
        <f>IF(ISBLANK(G242),999,MIN(G242,I242))</f>
        <v>999</v>
      </c>
      <c r="V242" s="51">
        <f>IF(U242=999,I242,U242)</f>
        <v>0</v>
      </c>
      <c r="W242" s="51">
        <f>P242*R242</f>
        <v>0</v>
      </c>
    </row>
    <row r="243" spans="9:23" ht="12.75">
      <c r="I243" s="48">
        <f>(L243/10.9375)+(M243/9.2105)+(N243/3.8889)-(O243/12.5)</f>
        <v>0</v>
      </c>
      <c r="J243" s="67">
        <f>ROUND((L243/10.9375)+(M243/9.2105)+(N243/3.8889)-(O243/12.5),0)</f>
        <v>0</v>
      </c>
      <c r="R243" s="50">
        <v>0</v>
      </c>
      <c r="S243" s="51">
        <f>V243</f>
        <v>0</v>
      </c>
      <c r="T243" s="52">
        <f>R243*S243</f>
        <v>0</v>
      </c>
      <c r="U243" s="51">
        <f>IF(ISBLANK(G243),999,MIN(G243,I243))</f>
        <v>999</v>
      </c>
      <c r="V243" s="51">
        <f>IF(U243=999,I243,U243)</f>
        <v>0</v>
      </c>
      <c r="W243" s="51">
        <f>P243*R243</f>
        <v>0</v>
      </c>
    </row>
    <row r="244" spans="9:23" ht="12.75">
      <c r="I244" s="48">
        <f>(L244/10.9375)+(M244/9.2105)+(N244/3.8889)-(O244/12.5)</f>
        <v>0</v>
      </c>
      <c r="J244" s="67">
        <f>ROUND((L244/10.9375)+(M244/9.2105)+(N244/3.8889)-(O244/12.5),0)</f>
        <v>0</v>
      </c>
      <c r="R244" s="50">
        <v>0</v>
      </c>
      <c r="S244" s="51">
        <f>V244</f>
        <v>0</v>
      </c>
      <c r="T244" s="52">
        <f>R244*S244</f>
        <v>0</v>
      </c>
      <c r="U244" s="51">
        <f>IF(ISBLANK(G244),999,MIN(G244,I244))</f>
        <v>999</v>
      </c>
      <c r="V244" s="51">
        <f>IF(U244=999,I244,U244)</f>
        <v>0</v>
      </c>
      <c r="W244" s="51">
        <f>P244*R244</f>
        <v>0</v>
      </c>
    </row>
    <row r="245" spans="9:23" ht="12.75">
      <c r="I245" s="48">
        <f>(L245/10.9375)+(M245/9.2105)+(N245/3.8889)-(O245/12.5)</f>
        <v>0</v>
      </c>
      <c r="J245" s="67">
        <f>ROUND((L245/10.9375)+(M245/9.2105)+(N245/3.8889)-(O245/12.5),0)</f>
        <v>0</v>
      </c>
      <c r="R245" s="50">
        <v>0</v>
      </c>
      <c r="S245" s="51">
        <f>V245</f>
        <v>0</v>
      </c>
      <c r="T245" s="52">
        <f>R245*S245</f>
        <v>0</v>
      </c>
      <c r="U245" s="51">
        <f>IF(ISBLANK(G245),999,MIN(G245,I245))</f>
        <v>999</v>
      </c>
      <c r="V245" s="51">
        <f>IF(U245=999,I245,U245)</f>
        <v>0</v>
      </c>
      <c r="W245" s="51">
        <f>P245*R245</f>
        <v>0</v>
      </c>
    </row>
    <row r="246" spans="9:23" ht="12.75">
      <c r="I246" s="48">
        <f>(L246/10.9375)+(M246/9.2105)+(N246/3.8889)-(O246/12.5)</f>
        <v>0</v>
      </c>
      <c r="J246" s="67">
        <f>ROUND((L246/10.9375)+(M246/9.2105)+(N246/3.8889)-(O246/12.5),0)</f>
        <v>0</v>
      </c>
      <c r="R246" s="50">
        <v>0</v>
      </c>
      <c r="S246" s="51">
        <f>V246</f>
        <v>0</v>
      </c>
      <c r="T246" s="52">
        <f>R246*S246</f>
        <v>0</v>
      </c>
      <c r="U246" s="51">
        <f>IF(ISBLANK(G246),999,MIN(G246,I246))</f>
        <v>999</v>
      </c>
      <c r="V246" s="51">
        <f>IF(U246=999,I246,U246)</f>
        <v>0</v>
      </c>
      <c r="W246" s="51">
        <f>P246*R246</f>
        <v>0</v>
      </c>
    </row>
    <row r="247" spans="9:23" ht="12.75">
      <c r="I247" s="48">
        <f>(L247/10.9375)+(M247/9.2105)+(N247/3.8889)-(O247/12.5)</f>
        <v>0</v>
      </c>
      <c r="J247" s="67">
        <f>ROUND((L247/10.9375)+(M247/9.2105)+(N247/3.8889)-(O247/12.5),0)</f>
        <v>0</v>
      </c>
      <c r="R247" s="50">
        <v>0</v>
      </c>
      <c r="S247" s="51">
        <f>V247</f>
        <v>0</v>
      </c>
      <c r="T247" s="52">
        <f>R247*S247</f>
        <v>0</v>
      </c>
      <c r="U247" s="51">
        <f>IF(ISBLANK(G247),999,MIN(G247,I247))</f>
        <v>999</v>
      </c>
      <c r="V247" s="51">
        <f>IF(U247=999,I247,U247)</f>
        <v>0</v>
      </c>
      <c r="W247" s="51">
        <f>P247*R247</f>
        <v>0</v>
      </c>
    </row>
    <row r="248" spans="9:23" ht="12.75">
      <c r="I248" s="48">
        <f>(L248/10.9375)+(M248/9.2105)+(N248/3.8889)-(O248/12.5)</f>
        <v>0</v>
      </c>
      <c r="J248" s="67">
        <f>ROUND((L248/10.9375)+(M248/9.2105)+(N248/3.8889)-(O248/12.5),0)</f>
        <v>0</v>
      </c>
      <c r="R248" s="50">
        <v>0</v>
      </c>
      <c r="S248" s="51">
        <f>V248</f>
        <v>0</v>
      </c>
      <c r="T248" s="52">
        <f>R248*S248</f>
        <v>0</v>
      </c>
      <c r="U248" s="51">
        <f>IF(ISBLANK(G248),999,MIN(G248,I248))</f>
        <v>999</v>
      </c>
      <c r="V248" s="51">
        <f>IF(U248=999,I248,U248)</f>
        <v>0</v>
      </c>
      <c r="W248" s="51">
        <f>P248*R248</f>
        <v>0</v>
      </c>
    </row>
    <row r="249" spans="9:23" ht="12.75">
      <c r="I249" s="48">
        <f>(L249/10.9375)+(M249/9.2105)+(N249/3.8889)-(O249/12.5)</f>
        <v>0</v>
      </c>
      <c r="J249" s="67">
        <f>ROUND((L249/10.9375)+(M249/9.2105)+(N249/3.8889)-(O249/12.5),0)</f>
        <v>0</v>
      </c>
      <c r="R249" s="50">
        <v>0</v>
      </c>
      <c r="S249" s="51">
        <f>V249</f>
        <v>0</v>
      </c>
      <c r="T249" s="52">
        <f>R249*S249</f>
        <v>0</v>
      </c>
      <c r="U249" s="51">
        <f>IF(ISBLANK(G249),999,MIN(G249,I249))</f>
        <v>999</v>
      </c>
      <c r="V249" s="51">
        <f>IF(U249=999,I249,U249)</f>
        <v>0</v>
      </c>
      <c r="W249" s="51">
        <f>P249*R249</f>
        <v>0</v>
      </c>
    </row>
    <row r="250" spans="9:23" ht="12.75">
      <c r="I250" s="48">
        <f>(L250/10.9375)+(M250/9.2105)+(N250/3.8889)-(O250/12.5)</f>
        <v>0</v>
      </c>
      <c r="J250" s="67">
        <f>ROUND((L250/10.9375)+(M250/9.2105)+(N250/3.8889)-(O250/12.5),0)</f>
        <v>0</v>
      </c>
      <c r="R250" s="50">
        <v>0</v>
      </c>
      <c r="S250" s="51">
        <f>V250</f>
        <v>0</v>
      </c>
      <c r="T250" s="52">
        <f>R250*S250</f>
        <v>0</v>
      </c>
      <c r="U250" s="51">
        <f>IF(ISBLANK(G250),999,MIN(G250,I250))</f>
        <v>999</v>
      </c>
      <c r="V250" s="51">
        <f>IF(U250=999,I250,U250)</f>
        <v>0</v>
      </c>
      <c r="W250" s="51">
        <f>P250*R250</f>
        <v>0</v>
      </c>
    </row>
    <row r="251" spans="9:23" ht="12.75">
      <c r="I251" s="48">
        <f>(L251/10.9375)+(M251/9.2105)+(N251/3.8889)-(O251/12.5)</f>
        <v>0</v>
      </c>
      <c r="J251" s="67">
        <f>ROUND((L251/10.9375)+(M251/9.2105)+(N251/3.8889)-(O251/12.5),0)</f>
        <v>0</v>
      </c>
      <c r="R251" s="50">
        <v>0</v>
      </c>
      <c r="S251" s="51">
        <f>V251</f>
        <v>0</v>
      </c>
      <c r="T251" s="52">
        <f>R251*S251</f>
        <v>0</v>
      </c>
      <c r="U251" s="51">
        <f>IF(ISBLANK(G251),999,MIN(G251,I251))</f>
        <v>999</v>
      </c>
      <c r="V251" s="51">
        <f>IF(U251=999,I251,U251)</f>
        <v>0</v>
      </c>
      <c r="W251" s="51">
        <f>P251*R251</f>
        <v>0</v>
      </c>
    </row>
    <row r="252" spans="9:23" ht="12.75">
      <c r="I252" s="48">
        <f>(L252/10.9375)+(M252/9.2105)+(N252/3.8889)-(O252/12.5)</f>
        <v>0</v>
      </c>
      <c r="J252" s="67">
        <f>ROUND((L252/10.9375)+(M252/9.2105)+(N252/3.8889)-(O252/12.5),0)</f>
        <v>0</v>
      </c>
      <c r="R252" s="50">
        <v>0</v>
      </c>
      <c r="S252" s="51">
        <f>V252</f>
        <v>0</v>
      </c>
      <c r="T252" s="52">
        <f>R252*S252</f>
        <v>0</v>
      </c>
      <c r="U252" s="51">
        <f>IF(ISBLANK(G252),999,MIN(G252,I252))</f>
        <v>999</v>
      </c>
      <c r="V252" s="51">
        <f>IF(U252=999,I252,U252)</f>
        <v>0</v>
      </c>
      <c r="W252" s="51">
        <f>P252*R252</f>
        <v>0</v>
      </c>
    </row>
    <row r="253" spans="9:23" ht="12.75">
      <c r="I253" s="48">
        <f>(L253/10.9375)+(M253/9.2105)+(N253/3.8889)-(O253/12.5)</f>
        <v>0</v>
      </c>
      <c r="J253" s="67">
        <f>ROUND((L253/10.9375)+(M253/9.2105)+(N253/3.8889)-(O253/12.5),0)</f>
        <v>0</v>
      </c>
      <c r="R253" s="50">
        <v>0</v>
      </c>
      <c r="S253" s="51">
        <f>V253</f>
        <v>0</v>
      </c>
      <c r="T253" s="52">
        <f>R253*S253</f>
        <v>0</v>
      </c>
      <c r="U253" s="51">
        <f>IF(ISBLANK(G253),999,MIN(G253,I253))</f>
        <v>999</v>
      </c>
      <c r="V253" s="51">
        <f>IF(U253=999,I253,U253)</f>
        <v>0</v>
      </c>
      <c r="W253" s="51">
        <f>P253*R253</f>
        <v>0</v>
      </c>
    </row>
    <row r="254" spans="9:23" ht="12.75">
      <c r="I254" s="48">
        <f>(L254/10.9375)+(M254/9.2105)+(N254/3.8889)-(O254/12.5)</f>
        <v>0</v>
      </c>
      <c r="J254" s="67">
        <f>ROUND((L254/10.9375)+(M254/9.2105)+(N254/3.8889)-(O254/12.5),0)</f>
        <v>0</v>
      </c>
      <c r="R254" s="50">
        <v>0</v>
      </c>
      <c r="S254" s="51">
        <f>V254</f>
        <v>0</v>
      </c>
      <c r="T254" s="52">
        <f>R254*S254</f>
        <v>0</v>
      </c>
      <c r="U254" s="51">
        <f>IF(ISBLANK(G254),999,MIN(G254,I254))</f>
        <v>999</v>
      </c>
      <c r="V254" s="51">
        <f>IF(U254=999,I254,U254)</f>
        <v>0</v>
      </c>
      <c r="W254" s="51">
        <f>P254*R254</f>
        <v>0</v>
      </c>
    </row>
    <row r="255" spans="9:23" ht="12.75">
      <c r="I255" s="48">
        <f>(L255/10.9375)+(M255/9.2105)+(N255/3.8889)-(O255/12.5)</f>
        <v>0</v>
      </c>
      <c r="J255" s="67">
        <f>ROUND((L255/10.9375)+(M255/9.2105)+(N255/3.8889)-(O255/12.5),0)</f>
        <v>0</v>
      </c>
      <c r="R255" s="50">
        <v>0</v>
      </c>
      <c r="S255" s="51">
        <f>V255</f>
        <v>0</v>
      </c>
      <c r="T255" s="52">
        <f>R255*S255</f>
        <v>0</v>
      </c>
      <c r="U255" s="51">
        <f>IF(ISBLANK(G255),999,MIN(G255,I255))</f>
        <v>999</v>
      </c>
      <c r="V255" s="51">
        <f>IF(U255=999,I255,U255)</f>
        <v>0</v>
      </c>
      <c r="W255" s="51">
        <f>P255*R255</f>
        <v>0</v>
      </c>
    </row>
    <row r="256" spans="9:23" ht="12.75">
      <c r="I256" s="48">
        <f>(L256/10.9375)+(M256/9.2105)+(N256/3.8889)-(O256/12.5)</f>
        <v>0</v>
      </c>
      <c r="J256" s="67">
        <f>ROUND((L256/10.9375)+(M256/9.2105)+(N256/3.8889)-(O256/12.5),0)</f>
        <v>0</v>
      </c>
      <c r="R256" s="50">
        <v>0</v>
      </c>
      <c r="S256" s="51">
        <f>V256</f>
        <v>0</v>
      </c>
      <c r="T256" s="52">
        <f>R256*S256</f>
        <v>0</v>
      </c>
      <c r="U256" s="51">
        <f>IF(ISBLANK(G256),999,MIN(G256,I256))</f>
        <v>999</v>
      </c>
      <c r="V256" s="51">
        <f>IF(U256=999,I256,U256)</f>
        <v>0</v>
      </c>
      <c r="W256" s="51">
        <f>P256*R256</f>
        <v>0</v>
      </c>
    </row>
    <row r="257" spans="9:23" ht="12.75">
      <c r="I257" s="48">
        <f>(L257/10.9375)+(M257/9.2105)+(N257/3.8889)-(O257/12.5)</f>
        <v>0</v>
      </c>
      <c r="J257" s="67">
        <f>ROUND((L257/10.9375)+(M257/9.2105)+(N257/3.8889)-(O257/12.5),0)</f>
        <v>0</v>
      </c>
      <c r="R257" s="50">
        <v>0</v>
      </c>
      <c r="S257" s="51">
        <f>V257</f>
        <v>0</v>
      </c>
      <c r="T257" s="52">
        <f>R257*S257</f>
        <v>0</v>
      </c>
      <c r="U257" s="51">
        <f>IF(ISBLANK(G257),999,MIN(G257,I257))</f>
        <v>999</v>
      </c>
      <c r="V257" s="51">
        <f>IF(U257=999,I257,U257)</f>
        <v>0</v>
      </c>
      <c r="W257" s="51">
        <f>P257*R257</f>
        <v>0</v>
      </c>
    </row>
    <row r="258" spans="9:23" ht="12.75">
      <c r="I258" s="48">
        <f>(L258/10.9375)+(M258/9.2105)+(N258/3.8889)-(O258/12.5)</f>
        <v>0</v>
      </c>
      <c r="J258" s="67">
        <f>ROUND((L258/10.9375)+(M258/9.2105)+(N258/3.8889)-(O258/12.5),0)</f>
        <v>0</v>
      </c>
      <c r="R258" s="50">
        <v>0</v>
      </c>
      <c r="S258" s="51">
        <f>V258</f>
        <v>0</v>
      </c>
      <c r="T258" s="52">
        <f>R258*S258</f>
        <v>0</v>
      </c>
      <c r="U258" s="51">
        <f>IF(ISBLANK(G258),999,MIN(G258,I258))</f>
        <v>999</v>
      </c>
      <c r="V258" s="51">
        <f>IF(U258=999,I258,U258)</f>
        <v>0</v>
      </c>
      <c r="W258" s="51">
        <f>P258*R258</f>
        <v>0</v>
      </c>
    </row>
    <row r="259" spans="9:23" ht="12.75">
      <c r="I259" s="48">
        <f>(L259/10.9375)+(M259/9.2105)+(N259/3.8889)-(O259/12.5)</f>
        <v>0</v>
      </c>
      <c r="J259" s="67">
        <f>ROUND((L259/10.9375)+(M259/9.2105)+(N259/3.8889)-(O259/12.5),0)</f>
        <v>0</v>
      </c>
      <c r="R259" s="50">
        <v>0</v>
      </c>
      <c r="S259" s="51">
        <f>V259</f>
        <v>0</v>
      </c>
      <c r="T259" s="52">
        <f>R259*S259</f>
        <v>0</v>
      </c>
      <c r="U259" s="51">
        <f>IF(ISBLANK(G259),999,MIN(G259,I259))</f>
        <v>999</v>
      </c>
      <c r="V259" s="51">
        <f>IF(U259=999,I259,U259)</f>
        <v>0</v>
      </c>
      <c r="W259" s="51">
        <f>P259*R259</f>
        <v>0</v>
      </c>
    </row>
    <row r="260" spans="9:23" ht="12.75">
      <c r="I260" s="48">
        <f>(L260/10.9375)+(M260/9.2105)+(N260/3.8889)-(O260/12.5)</f>
        <v>0</v>
      </c>
      <c r="J260" s="67">
        <f>ROUND((L260/10.9375)+(M260/9.2105)+(N260/3.8889)-(O260/12.5),0)</f>
        <v>0</v>
      </c>
      <c r="R260" s="50">
        <v>0</v>
      </c>
      <c r="S260" s="51">
        <f>V260</f>
        <v>0</v>
      </c>
      <c r="T260" s="52">
        <f>R260*S260</f>
        <v>0</v>
      </c>
      <c r="U260" s="51">
        <f>IF(ISBLANK(G260),999,MIN(G260,I260))</f>
        <v>999</v>
      </c>
      <c r="V260" s="51">
        <f>IF(U260=999,I260,U260)</f>
        <v>0</v>
      </c>
      <c r="W260" s="51">
        <f>P260*R260</f>
        <v>0</v>
      </c>
    </row>
    <row r="261" spans="9:23" ht="12.75">
      <c r="I261" s="48">
        <f>(L261/10.9375)+(M261/9.2105)+(N261/3.8889)-(O261/12.5)</f>
        <v>0</v>
      </c>
      <c r="J261" s="67">
        <f>ROUND((L261/10.9375)+(M261/9.2105)+(N261/3.8889)-(O261/12.5),0)</f>
        <v>0</v>
      </c>
      <c r="R261" s="50">
        <v>0</v>
      </c>
      <c r="S261" s="51">
        <f>V261</f>
        <v>0</v>
      </c>
      <c r="T261" s="52">
        <f>R261*S261</f>
        <v>0</v>
      </c>
      <c r="U261" s="51">
        <f>IF(ISBLANK(G261),999,MIN(G261,I261))</f>
        <v>999</v>
      </c>
      <c r="V261" s="51">
        <f>IF(U261=999,I261,U261)</f>
        <v>0</v>
      </c>
      <c r="W261" s="51">
        <f>P261*R261</f>
        <v>0</v>
      </c>
    </row>
    <row r="262" spans="9:23" ht="12.75">
      <c r="I262" s="48">
        <f>(L262/10.9375)+(M262/9.2105)+(N262/3.8889)-(O262/12.5)</f>
        <v>0</v>
      </c>
      <c r="J262" s="67">
        <f>ROUND((L262/10.9375)+(M262/9.2105)+(N262/3.8889)-(O262/12.5),0)</f>
        <v>0</v>
      </c>
      <c r="R262" s="50">
        <v>0</v>
      </c>
      <c r="S262" s="51">
        <f>V262</f>
        <v>0</v>
      </c>
      <c r="T262" s="52">
        <f>R262*S262</f>
        <v>0</v>
      </c>
      <c r="U262" s="51">
        <f>IF(ISBLANK(G262),999,MIN(G262,I262))</f>
        <v>999</v>
      </c>
      <c r="V262" s="51">
        <f>IF(U262=999,I262,U262)</f>
        <v>0</v>
      </c>
      <c r="W262" s="51">
        <f>P262*R262</f>
        <v>0</v>
      </c>
    </row>
    <row r="263" spans="9:23" ht="12.75">
      <c r="I263" s="48">
        <f>(L263/10.9375)+(M263/9.2105)+(N263/3.8889)-(O263/12.5)</f>
        <v>0</v>
      </c>
      <c r="J263" s="67">
        <f>ROUND((L263/10.9375)+(M263/9.2105)+(N263/3.8889)-(O263/12.5),0)</f>
        <v>0</v>
      </c>
      <c r="R263" s="50">
        <v>0</v>
      </c>
      <c r="S263" s="51">
        <f>V263</f>
        <v>0</v>
      </c>
      <c r="T263" s="52">
        <f>R263*S263</f>
        <v>0</v>
      </c>
      <c r="U263" s="51">
        <f>IF(ISBLANK(G263),999,MIN(G263,I263))</f>
        <v>999</v>
      </c>
      <c r="V263" s="51">
        <f>IF(U263=999,I263,U263)</f>
        <v>0</v>
      </c>
      <c r="W263" s="51">
        <f>P263*R263</f>
        <v>0</v>
      </c>
    </row>
    <row r="264" spans="9:23" ht="12.75">
      <c r="I264" s="48">
        <f>(L264/10.9375)+(M264/9.2105)+(N264/3.8889)-(O264/12.5)</f>
        <v>0</v>
      </c>
      <c r="J264" s="67">
        <f>ROUND((L264/10.9375)+(M264/9.2105)+(N264/3.8889)-(O264/12.5),0)</f>
        <v>0</v>
      </c>
      <c r="R264" s="50">
        <v>0</v>
      </c>
      <c r="S264" s="51">
        <f>V264</f>
        <v>0</v>
      </c>
      <c r="T264" s="52">
        <f>R264*S264</f>
        <v>0</v>
      </c>
      <c r="U264" s="51">
        <f>IF(ISBLANK(G264),999,MIN(G264,I264))</f>
        <v>999</v>
      </c>
      <c r="V264" s="51">
        <f>IF(U264=999,I264,U264)</f>
        <v>0</v>
      </c>
      <c r="W264" s="51">
        <f>P264*R264</f>
        <v>0</v>
      </c>
    </row>
    <row r="265" spans="9:23" ht="12.75">
      <c r="I265" s="48">
        <f>(L265/10.9375)+(M265/9.2105)+(N265/3.8889)-(O265/12.5)</f>
        <v>0</v>
      </c>
      <c r="J265" s="67">
        <f>ROUND((L265/10.9375)+(M265/9.2105)+(N265/3.8889)-(O265/12.5),0)</f>
        <v>0</v>
      </c>
      <c r="R265" s="50">
        <v>0</v>
      </c>
      <c r="S265" s="51">
        <f>V265</f>
        <v>0</v>
      </c>
      <c r="T265" s="52">
        <f>R265*S265</f>
        <v>0</v>
      </c>
      <c r="U265" s="51">
        <f>IF(ISBLANK(G265),999,MIN(G265,I265))</f>
        <v>999</v>
      </c>
      <c r="V265" s="51">
        <f>IF(U265=999,I265,U265)</f>
        <v>0</v>
      </c>
      <c r="W265" s="51">
        <f>P265*R265</f>
        <v>0</v>
      </c>
    </row>
    <row r="266" spans="9:23" ht="12.75">
      <c r="I266" s="48">
        <f>(L266/10.9375)+(M266/9.2105)+(N266/3.8889)-(O266/12.5)</f>
        <v>0</v>
      </c>
      <c r="J266" s="67">
        <f>ROUND((L266/10.9375)+(M266/9.2105)+(N266/3.8889)-(O266/12.5),0)</f>
        <v>0</v>
      </c>
      <c r="R266" s="50">
        <v>0</v>
      </c>
      <c r="S266" s="51">
        <f>V266</f>
        <v>0</v>
      </c>
      <c r="T266" s="52">
        <f>R266*S266</f>
        <v>0</v>
      </c>
      <c r="U266" s="51">
        <f>IF(ISBLANK(G266),999,MIN(G266,I266))</f>
        <v>999</v>
      </c>
      <c r="V266" s="51">
        <f>IF(U266=999,I266,U266)</f>
        <v>0</v>
      </c>
      <c r="W266" s="51">
        <f>P266*R266</f>
        <v>0</v>
      </c>
    </row>
    <row r="267" spans="9:23" ht="12.75">
      <c r="I267" s="48">
        <f>(L267/10.9375)+(M267/9.2105)+(N267/3.8889)-(O267/12.5)</f>
        <v>0</v>
      </c>
      <c r="J267" s="67">
        <f>ROUND((L267/10.9375)+(M267/9.2105)+(N267/3.8889)-(O267/12.5),0)</f>
        <v>0</v>
      </c>
      <c r="R267" s="50">
        <v>0</v>
      </c>
      <c r="S267" s="51">
        <f>V267</f>
        <v>0</v>
      </c>
      <c r="T267" s="52">
        <f>R267*S267</f>
        <v>0</v>
      </c>
      <c r="U267" s="51">
        <f>IF(ISBLANK(G267),999,MIN(G267,I267))</f>
        <v>999</v>
      </c>
      <c r="V267" s="51">
        <f>IF(U267=999,I267,U267)</f>
        <v>0</v>
      </c>
      <c r="W267" s="51">
        <f>P267*R267</f>
        <v>0</v>
      </c>
    </row>
    <row r="268" spans="9:23" ht="12.75">
      <c r="I268" s="48">
        <f>(L268/10.9375)+(M268/9.2105)+(N268/3.8889)-(O268/12.5)</f>
        <v>0</v>
      </c>
      <c r="J268" s="67">
        <f>ROUND((L268/10.9375)+(M268/9.2105)+(N268/3.8889)-(O268/12.5),0)</f>
        <v>0</v>
      </c>
      <c r="R268" s="50">
        <v>0</v>
      </c>
      <c r="S268" s="51">
        <f>V268</f>
        <v>0</v>
      </c>
      <c r="T268" s="52">
        <f>R268*S268</f>
        <v>0</v>
      </c>
      <c r="U268" s="51">
        <f>IF(ISBLANK(G268),999,MIN(G268,I268))</f>
        <v>999</v>
      </c>
      <c r="V268" s="51">
        <f>IF(U268=999,I268,U268)</f>
        <v>0</v>
      </c>
      <c r="W268" s="51">
        <f>P268*R268</f>
        <v>0</v>
      </c>
    </row>
    <row r="269" spans="9:23" ht="12.75">
      <c r="I269" s="48">
        <f>(L269/10.9375)+(M269/9.2105)+(N269/3.8889)-(O269/12.5)</f>
        <v>0</v>
      </c>
      <c r="J269" s="67">
        <f>ROUND((L269/10.9375)+(M269/9.2105)+(N269/3.8889)-(O269/12.5),0)</f>
        <v>0</v>
      </c>
      <c r="R269" s="50">
        <v>0</v>
      </c>
      <c r="S269" s="51">
        <f>V269</f>
        <v>0</v>
      </c>
      <c r="T269" s="52">
        <f>R269*S269</f>
        <v>0</v>
      </c>
      <c r="U269" s="51">
        <f>IF(ISBLANK(G269),999,MIN(G269,I269))</f>
        <v>999</v>
      </c>
      <c r="V269" s="51">
        <f>IF(U269=999,I269,U269)</f>
        <v>0</v>
      </c>
      <c r="W269" s="51">
        <f>P269*R269</f>
        <v>0</v>
      </c>
    </row>
    <row r="270" spans="9:23" ht="12.75">
      <c r="I270" s="48">
        <f>(L270/10.9375)+(M270/9.2105)+(N270/3.8889)-(O270/12.5)</f>
        <v>0</v>
      </c>
      <c r="J270" s="67">
        <f>ROUND((L270/10.9375)+(M270/9.2105)+(N270/3.8889)-(O270/12.5),0)</f>
        <v>0</v>
      </c>
      <c r="R270" s="50">
        <v>0</v>
      </c>
      <c r="S270" s="51">
        <f>V270</f>
        <v>0</v>
      </c>
      <c r="T270" s="52">
        <f>R270*S270</f>
        <v>0</v>
      </c>
      <c r="U270" s="51">
        <f>IF(ISBLANK(G270),999,MIN(G270,I270))</f>
        <v>999</v>
      </c>
      <c r="V270" s="51">
        <f>IF(U270=999,I270,U270)</f>
        <v>0</v>
      </c>
      <c r="W270" s="51">
        <f>P270*R270</f>
        <v>0</v>
      </c>
    </row>
    <row r="271" spans="9:23" ht="12.75">
      <c r="I271" s="48">
        <f>(L271/10.9375)+(M271/9.2105)+(N271/3.8889)-(O271/12.5)</f>
        <v>0</v>
      </c>
      <c r="J271" s="67">
        <f>ROUND((L271/10.9375)+(M271/9.2105)+(N271/3.8889)-(O271/12.5),0)</f>
        <v>0</v>
      </c>
      <c r="R271" s="50">
        <v>0</v>
      </c>
      <c r="S271" s="51">
        <f>V271</f>
        <v>0</v>
      </c>
      <c r="T271" s="52">
        <f>R271*S271</f>
        <v>0</v>
      </c>
      <c r="U271" s="51">
        <f>IF(ISBLANK(G271),999,MIN(G271,I271))</f>
        <v>999</v>
      </c>
      <c r="V271" s="51">
        <f>IF(U271=999,I271,U271)</f>
        <v>0</v>
      </c>
      <c r="W271" s="51">
        <f>P271*R271</f>
        <v>0</v>
      </c>
    </row>
    <row r="272" spans="9:23" ht="12.75">
      <c r="I272" s="48">
        <f>(L272/10.9375)+(M272/9.2105)+(N272/3.8889)-(O272/12.5)</f>
        <v>0</v>
      </c>
      <c r="J272" s="67">
        <f>ROUND((L272/10.9375)+(M272/9.2105)+(N272/3.8889)-(O272/12.5),0)</f>
        <v>0</v>
      </c>
      <c r="R272" s="50">
        <v>0</v>
      </c>
      <c r="S272" s="51">
        <f>V272</f>
        <v>0</v>
      </c>
      <c r="T272" s="52">
        <f>R272*S272</f>
        <v>0</v>
      </c>
      <c r="U272" s="51">
        <f>IF(ISBLANK(G272),999,MIN(G272,I272))</f>
        <v>999</v>
      </c>
      <c r="V272" s="51">
        <f>IF(U272=999,I272,U272)</f>
        <v>0</v>
      </c>
      <c r="W272" s="51">
        <f>P272*R272</f>
        <v>0</v>
      </c>
    </row>
    <row r="273" spans="9:23" ht="12.75">
      <c r="I273" s="48">
        <f>(L273/10.9375)+(M273/9.2105)+(N273/3.8889)-(O273/12.5)</f>
        <v>0</v>
      </c>
      <c r="J273" s="67">
        <f>ROUND((L273/10.9375)+(M273/9.2105)+(N273/3.8889)-(O273/12.5),0)</f>
        <v>0</v>
      </c>
      <c r="R273" s="50">
        <v>0</v>
      </c>
      <c r="S273" s="51">
        <f>V273</f>
        <v>0</v>
      </c>
      <c r="T273" s="52">
        <f>R273*S273</f>
        <v>0</v>
      </c>
      <c r="U273" s="51">
        <f>IF(ISBLANK(G273),999,MIN(G273,I273))</f>
        <v>999</v>
      </c>
      <c r="V273" s="51">
        <f>IF(U273=999,I273,U273)</f>
        <v>0</v>
      </c>
      <c r="W273" s="51">
        <f>P273*R273</f>
        <v>0</v>
      </c>
    </row>
    <row r="274" spans="9:23" ht="12.75">
      <c r="I274" s="48">
        <f>(L274/10.9375)+(M274/9.2105)+(N274/3.8889)-(O274/12.5)</f>
        <v>0</v>
      </c>
      <c r="J274" s="67">
        <f>ROUND((L274/10.9375)+(M274/9.2105)+(N274/3.8889)-(O274/12.5),0)</f>
        <v>0</v>
      </c>
      <c r="R274" s="50">
        <v>0</v>
      </c>
      <c r="S274" s="51">
        <f>V274</f>
        <v>0</v>
      </c>
      <c r="T274" s="52">
        <f>R274*S274</f>
        <v>0</v>
      </c>
      <c r="U274" s="51">
        <f>IF(ISBLANK(G274),999,MIN(G274,I274))</f>
        <v>999</v>
      </c>
      <c r="V274" s="51">
        <f>IF(U274=999,I274,U274)</f>
        <v>0</v>
      </c>
      <c r="W274" s="51">
        <f>P274*R274</f>
        <v>0</v>
      </c>
    </row>
    <row r="275" spans="9:23" ht="12.75">
      <c r="I275" s="48">
        <f>(L275/10.9375)+(M275/9.2105)+(N275/3.8889)-(O275/12.5)</f>
        <v>0</v>
      </c>
      <c r="J275" s="67">
        <f>ROUND((L275/10.9375)+(M275/9.2105)+(N275/3.8889)-(O275/12.5),0)</f>
        <v>0</v>
      </c>
      <c r="R275" s="50">
        <v>0</v>
      </c>
      <c r="S275" s="51">
        <f>V275</f>
        <v>0</v>
      </c>
      <c r="T275" s="52">
        <f>R275*S275</f>
        <v>0</v>
      </c>
      <c r="U275" s="51">
        <f>IF(ISBLANK(G275),999,MIN(G275,I275))</f>
        <v>999</v>
      </c>
      <c r="V275" s="51">
        <f>IF(U275=999,I275,U275)</f>
        <v>0</v>
      </c>
      <c r="W275" s="51">
        <f>P275*R275</f>
        <v>0</v>
      </c>
    </row>
    <row r="276" spans="9:23" ht="12.75">
      <c r="I276" s="48">
        <f>(L276/10.9375)+(M276/9.2105)+(N276/3.8889)-(O276/12.5)</f>
        <v>0</v>
      </c>
      <c r="J276" s="67">
        <f>ROUND((L276/10.9375)+(M276/9.2105)+(N276/3.8889)-(O276/12.5),0)</f>
        <v>0</v>
      </c>
      <c r="R276" s="50">
        <v>0</v>
      </c>
      <c r="S276" s="51">
        <f>V276</f>
        <v>0</v>
      </c>
      <c r="T276" s="52">
        <f>R276*S276</f>
        <v>0</v>
      </c>
      <c r="U276" s="51">
        <f>IF(ISBLANK(G276),999,MIN(G276,I276))</f>
        <v>999</v>
      </c>
      <c r="V276" s="51">
        <f>IF(U276=999,I276,U276)</f>
        <v>0</v>
      </c>
      <c r="W276" s="51">
        <f>P276*R276</f>
        <v>0</v>
      </c>
    </row>
    <row r="277" spans="9:23" ht="12.75">
      <c r="I277" s="48">
        <f>(L277/10.9375)+(M277/9.2105)+(N277/3.8889)-(O277/12.5)</f>
        <v>0</v>
      </c>
      <c r="J277" s="67">
        <f>ROUND((L277/10.9375)+(M277/9.2105)+(N277/3.8889)-(O277/12.5),0)</f>
        <v>0</v>
      </c>
      <c r="R277" s="50">
        <v>0</v>
      </c>
      <c r="S277" s="51">
        <f>V277</f>
        <v>0</v>
      </c>
      <c r="T277" s="52">
        <f>R277*S277</f>
        <v>0</v>
      </c>
      <c r="U277" s="51">
        <f>IF(ISBLANK(G277),999,MIN(G277,I277))</f>
        <v>999</v>
      </c>
      <c r="V277" s="51">
        <f>IF(U277=999,I277,U277)</f>
        <v>0</v>
      </c>
      <c r="W277" s="51">
        <f>P277*R277</f>
        <v>0</v>
      </c>
    </row>
    <row r="278" spans="9:23" ht="12.75">
      <c r="I278" s="48">
        <f>(L278/10.9375)+(M278/9.2105)+(N278/3.8889)-(O278/12.5)</f>
        <v>0</v>
      </c>
      <c r="J278" s="67">
        <f>ROUND((L278/10.9375)+(M278/9.2105)+(N278/3.8889)-(O278/12.5),0)</f>
        <v>0</v>
      </c>
      <c r="R278" s="50">
        <v>0</v>
      </c>
      <c r="S278" s="51">
        <f>V278</f>
        <v>0</v>
      </c>
      <c r="T278" s="52">
        <f>R278*S278</f>
        <v>0</v>
      </c>
      <c r="U278" s="51">
        <f>IF(ISBLANK(G278),999,MIN(G278,I278))</f>
        <v>999</v>
      </c>
      <c r="V278" s="51">
        <f>IF(U278=999,I278,U278)</f>
        <v>0</v>
      </c>
      <c r="W278" s="51">
        <f>P278*R278</f>
        <v>0</v>
      </c>
    </row>
    <row r="279" spans="9:23" ht="12.75">
      <c r="I279" s="48">
        <f>(L279/10.9375)+(M279/9.2105)+(N279/3.8889)-(O279/12.5)</f>
        <v>0</v>
      </c>
      <c r="J279" s="67">
        <f>ROUND((L279/10.9375)+(M279/9.2105)+(N279/3.8889)-(O279/12.5),0)</f>
        <v>0</v>
      </c>
      <c r="R279" s="50">
        <v>0</v>
      </c>
      <c r="S279" s="51">
        <f>V279</f>
        <v>0</v>
      </c>
      <c r="T279" s="52">
        <f>R279*S279</f>
        <v>0</v>
      </c>
      <c r="U279" s="51">
        <f>IF(ISBLANK(G279),999,MIN(G279,I279))</f>
        <v>999</v>
      </c>
      <c r="V279" s="51">
        <f>IF(U279=999,I279,U279)</f>
        <v>0</v>
      </c>
      <c r="W279" s="51">
        <f>P279*R279</f>
        <v>0</v>
      </c>
    </row>
    <row r="280" spans="9:23" ht="12.75">
      <c r="I280" s="48">
        <f>(L280/10.9375)+(M280/9.2105)+(N280/3.8889)-(O280/12.5)</f>
        <v>0</v>
      </c>
      <c r="J280" s="67">
        <f>ROUND((L280/10.9375)+(M280/9.2105)+(N280/3.8889)-(O280/12.5),0)</f>
        <v>0</v>
      </c>
      <c r="R280" s="50">
        <v>0</v>
      </c>
      <c r="S280" s="51">
        <f>V280</f>
        <v>0</v>
      </c>
      <c r="T280" s="52">
        <f>R280*S280</f>
        <v>0</v>
      </c>
      <c r="U280" s="51">
        <f>IF(ISBLANK(G280),999,MIN(G280,I280))</f>
        <v>999</v>
      </c>
      <c r="V280" s="51">
        <f>IF(U280=999,I280,U280)</f>
        <v>0</v>
      </c>
      <c r="W280" s="51">
        <f>P280*R280</f>
        <v>0</v>
      </c>
    </row>
    <row r="281" spans="9:23" ht="12.75">
      <c r="I281" s="48">
        <f>(L281/10.9375)+(M281/9.2105)+(N281/3.8889)-(O281/12.5)</f>
        <v>0</v>
      </c>
      <c r="J281" s="67">
        <f>ROUND((L281/10.9375)+(M281/9.2105)+(N281/3.8889)-(O281/12.5),0)</f>
        <v>0</v>
      </c>
      <c r="R281" s="50">
        <v>0</v>
      </c>
      <c r="S281" s="51">
        <f>V281</f>
        <v>0</v>
      </c>
      <c r="T281" s="52">
        <f>R281*S281</f>
        <v>0</v>
      </c>
      <c r="U281" s="51">
        <f>IF(ISBLANK(G281),999,MIN(G281,I281))</f>
        <v>999</v>
      </c>
      <c r="V281" s="51">
        <f>IF(U281=999,I281,U281)</f>
        <v>0</v>
      </c>
      <c r="W281" s="51">
        <f>P281*R281</f>
        <v>0</v>
      </c>
    </row>
    <row r="282" spans="9:23" ht="12.75">
      <c r="I282" s="48">
        <f>(L282/10.9375)+(M282/9.2105)+(N282/3.8889)-(O282/12.5)</f>
        <v>0</v>
      </c>
      <c r="J282" s="67">
        <f>ROUND((L282/10.9375)+(M282/9.2105)+(N282/3.8889)-(O282/12.5),0)</f>
        <v>0</v>
      </c>
      <c r="R282" s="50">
        <v>0</v>
      </c>
      <c r="S282" s="51">
        <f>V282</f>
        <v>0</v>
      </c>
      <c r="T282" s="52">
        <f>R282*S282</f>
        <v>0</v>
      </c>
      <c r="U282" s="51">
        <f>IF(ISBLANK(G282),999,MIN(G282,I282))</f>
        <v>999</v>
      </c>
      <c r="V282" s="51">
        <f>IF(U282=999,I282,U282)</f>
        <v>0</v>
      </c>
      <c r="W282" s="51">
        <f>P282*R282</f>
        <v>0</v>
      </c>
    </row>
    <row r="283" spans="9:23" ht="12.75">
      <c r="I283" s="48">
        <f>(L283/10.9375)+(M283/9.2105)+(N283/3.8889)-(O283/12.5)</f>
        <v>0</v>
      </c>
      <c r="J283" s="67">
        <f>ROUND((L283/10.9375)+(M283/9.2105)+(N283/3.8889)-(O283/12.5),0)</f>
        <v>0</v>
      </c>
      <c r="R283" s="50">
        <v>0</v>
      </c>
      <c r="S283" s="51">
        <f>V283</f>
        <v>0</v>
      </c>
      <c r="T283" s="52">
        <f>R283*S283</f>
        <v>0</v>
      </c>
      <c r="U283" s="51">
        <f>IF(ISBLANK(G283),999,MIN(G283,I283))</f>
        <v>999</v>
      </c>
      <c r="V283" s="51">
        <f>IF(U283=999,I283,U283)</f>
        <v>0</v>
      </c>
      <c r="W283" s="51">
        <f>P283*R283</f>
        <v>0</v>
      </c>
    </row>
    <row r="284" spans="9:23" ht="12.75">
      <c r="I284" s="48">
        <f>(L284/10.9375)+(M284/9.2105)+(N284/3.8889)-(O284/12.5)</f>
        <v>0</v>
      </c>
      <c r="J284" s="67">
        <f>ROUND((L284/10.9375)+(M284/9.2105)+(N284/3.8889)-(O284/12.5),0)</f>
        <v>0</v>
      </c>
      <c r="R284" s="50">
        <v>0</v>
      </c>
      <c r="S284" s="51">
        <f>V284</f>
        <v>0</v>
      </c>
      <c r="T284" s="52">
        <f>R284*S284</f>
        <v>0</v>
      </c>
      <c r="U284" s="51">
        <f>IF(ISBLANK(G284),999,MIN(G284,I284))</f>
        <v>999</v>
      </c>
      <c r="V284" s="51">
        <f>IF(U284=999,I284,U284)</f>
        <v>0</v>
      </c>
      <c r="W284" s="51">
        <f>P284*R284</f>
        <v>0</v>
      </c>
    </row>
    <row r="285" spans="9:23" ht="12.75">
      <c r="I285" s="48">
        <f>(L285/10.9375)+(M285/9.2105)+(N285/3.8889)-(O285/12.5)</f>
        <v>0</v>
      </c>
      <c r="J285" s="67">
        <f>ROUND((L285/10.9375)+(M285/9.2105)+(N285/3.8889)-(O285/12.5),0)</f>
        <v>0</v>
      </c>
      <c r="R285" s="50">
        <v>0</v>
      </c>
      <c r="S285" s="51">
        <f>V285</f>
        <v>0</v>
      </c>
      <c r="T285" s="52">
        <f>R285*S285</f>
        <v>0</v>
      </c>
      <c r="U285" s="51">
        <f>IF(ISBLANK(G285),999,MIN(G285,I285))</f>
        <v>999</v>
      </c>
      <c r="V285" s="51">
        <f>IF(U285=999,I285,U285)</f>
        <v>0</v>
      </c>
      <c r="W285" s="51">
        <f>P285*R285</f>
        <v>0</v>
      </c>
    </row>
    <row r="286" spans="9:23" ht="12.75">
      <c r="I286" s="48">
        <f>(L286/10.9375)+(M286/9.2105)+(N286/3.8889)-(O286/12.5)</f>
        <v>0</v>
      </c>
      <c r="J286" s="67">
        <f>ROUND((L286/10.9375)+(M286/9.2105)+(N286/3.8889)-(O286/12.5),0)</f>
        <v>0</v>
      </c>
      <c r="R286" s="50">
        <v>0</v>
      </c>
      <c r="S286" s="51">
        <f>V286</f>
        <v>0</v>
      </c>
      <c r="T286" s="52">
        <f>R286*S286</f>
        <v>0</v>
      </c>
      <c r="U286" s="51">
        <f>IF(ISBLANK(G286),999,MIN(G286,I286))</f>
        <v>999</v>
      </c>
      <c r="V286" s="51">
        <f>IF(U286=999,I286,U286)</f>
        <v>0</v>
      </c>
      <c r="W286" s="51">
        <f>P286*R286</f>
        <v>0</v>
      </c>
    </row>
    <row r="287" spans="9:23" ht="12.75">
      <c r="I287" s="48">
        <f>(L287/10.9375)+(M287/9.2105)+(N287/3.8889)-(O287/12.5)</f>
        <v>0</v>
      </c>
      <c r="J287" s="67">
        <f>ROUND((L287/10.9375)+(M287/9.2105)+(N287/3.8889)-(O287/12.5),0)</f>
        <v>0</v>
      </c>
      <c r="R287" s="50">
        <v>0</v>
      </c>
      <c r="S287" s="51">
        <f>V287</f>
        <v>0</v>
      </c>
      <c r="T287" s="52">
        <f>R287*S287</f>
        <v>0</v>
      </c>
      <c r="U287" s="51">
        <f>IF(ISBLANK(G287),999,MIN(G287,I287))</f>
        <v>999</v>
      </c>
      <c r="V287" s="51">
        <f>IF(U287=999,I287,U287)</f>
        <v>0</v>
      </c>
      <c r="W287" s="51">
        <f>P287*R287</f>
        <v>0</v>
      </c>
    </row>
    <row r="288" spans="9:23" ht="12.75">
      <c r="I288" s="48">
        <f>(L288/10.9375)+(M288/9.2105)+(N288/3.8889)-(O288/12.5)</f>
        <v>0</v>
      </c>
      <c r="J288" s="67">
        <f>ROUND((L288/10.9375)+(M288/9.2105)+(N288/3.8889)-(O288/12.5),0)</f>
        <v>0</v>
      </c>
      <c r="R288" s="50">
        <v>0</v>
      </c>
      <c r="S288" s="51">
        <f>V288</f>
        <v>0</v>
      </c>
      <c r="T288" s="52">
        <f>R288*S288</f>
        <v>0</v>
      </c>
      <c r="U288" s="51">
        <f>IF(ISBLANK(G288),999,MIN(G288,I288))</f>
        <v>999</v>
      </c>
      <c r="V288" s="51">
        <f>IF(U288=999,I288,U288)</f>
        <v>0</v>
      </c>
      <c r="W288" s="51">
        <f>P288*R288</f>
        <v>0</v>
      </c>
    </row>
    <row r="289" spans="9:23" ht="12.75">
      <c r="I289" s="48">
        <f>(L289/10.9375)+(M289/9.2105)+(N289/3.8889)-(O289/12.5)</f>
        <v>0</v>
      </c>
      <c r="J289" s="67">
        <f>ROUND((L289/10.9375)+(M289/9.2105)+(N289/3.8889)-(O289/12.5),0)</f>
        <v>0</v>
      </c>
      <c r="R289" s="50">
        <v>0</v>
      </c>
      <c r="S289" s="51">
        <f>V289</f>
        <v>0</v>
      </c>
      <c r="T289" s="52">
        <f>R289*S289</f>
        <v>0</v>
      </c>
      <c r="U289" s="51">
        <f>IF(ISBLANK(G289),999,MIN(G289,I289))</f>
        <v>999</v>
      </c>
      <c r="V289" s="51">
        <f>IF(U289=999,I289,U289)</f>
        <v>0</v>
      </c>
      <c r="W289" s="51">
        <f>P289*R289</f>
        <v>0</v>
      </c>
    </row>
    <row r="290" spans="9:23" ht="12.75">
      <c r="I290" s="48">
        <f>(L290/10.9375)+(M290/9.2105)+(N290/3.8889)-(O290/12.5)</f>
        <v>0</v>
      </c>
      <c r="J290" s="67">
        <f>ROUND((L290/10.9375)+(M290/9.2105)+(N290/3.8889)-(O290/12.5),0)</f>
        <v>0</v>
      </c>
      <c r="R290" s="50">
        <v>0</v>
      </c>
      <c r="S290" s="51">
        <f>V290</f>
        <v>0</v>
      </c>
      <c r="T290" s="52">
        <f>R290*S290</f>
        <v>0</v>
      </c>
      <c r="U290" s="51">
        <f>IF(ISBLANK(G290),999,MIN(G290,I290))</f>
        <v>999</v>
      </c>
      <c r="V290" s="51">
        <f>IF(U290=999,I290,U290)</f>
        <v>0</v>
      </c>
      <c r="W290" s="51">
        <f>P290*R290</f>
        <v>0</v>
      </c>
    </row>
    <row r="291" spans="9:23" ht="12.75">
      <c r="I291" s="48">
        <f>(L291/10.9375)+(M291/9.2105)+(N291/3.8889)-(O291/12.5)</f>
        <v>0</v>
      </c>
      <c r="J291" s="67">
        <f>ROUND((L291/10.9375)+(M291/9.2105)+(N291/3.8889)-(O291/12.5),0)</f>
        <v>0</v>
      </c>
      <c r="R291" s="50">
        <v>0</v>
      </c>
      <c r="S291" s="51">
        <f>V291</f>
        <v>0</v>
      </c>
      <c r="T291" s="52">
        <f>R291*S291</f>
        <v>0</v>
      </c>
      <c r="U291" s="51">
        <f>IF(ISBLANK(G291),999,MIN(G291,I291))</f>
        <v>999</v>
      </c>
      <c r="V291" s="51">
        <f>IF(U291=999,I291,U291)</f>
        <v>0</v>
      </c>
      <c r="W291" s="51">
        <f>P291*R291</f>
        <v>0</v>
      </c>
    </row>
    <row r="292" spans="9:23" ht="12.75">
      <c r="I292" s="48">
        <f>(L292/10.9375)+(M292/9.2105)+(N292/3.8889)-(O292/12.5)</f>
        <v>0</v>
      </c>
      <c r="J292" s="67">
        <f>ROUND((L292/10.9375)+(M292/9.2105)+(N292/3.8889)-(O292/12.5),0)</f>
        <v>0</v>
      </c>
      <c r="R292" s="50">
        <v>0</v>
      </c>
      <c r="S292" s="51">
        <f>V292</f>
        <v>0</v>
      </c>
      <c r="T292" s="52">
        <f>R292*S292</f>
        <v>0</v>
      </c>
      <c r="U292" s="51">
        <f>IF(ISBLANK(G292),999,MIN(G292,I292))</f>
        <v>999</v>
      </c>
      <c r="V292" s="51">
        <f>IF(U292=999,I292,U292)</f>
        <v>0</v>
      </c>
      <c r="W292" s="51">
        <f>P292*R292</f>
        <v>0</v>
      </c>
    </row>
    <row r="293" spans="9:23" ht="12.75">
      <c r="I293" s="48">
        <f>(L293/10.9375)+(M293/9.2105)+(N293/3.8889)-(O293/12.5)</f>
        <v>0</v>
      </c>
      <c r="J293" s="67">
        <f>ROUND((L293/10.9375)+(M293/9.2105)+(N293/3.8889)-(O293/12.5),0)</f>
        <v>0</v>
      </c>
      <c r="R293" s="50">
        <v>0</v>
      </c>
      <c r="S293" s="51">
        <f>V293</f>
        <v>0</v>
      </c>
      <c r="T293" s="52">
        <f>R293*S293</f>
        <v>0</v>
      </c>
      <c r="U293" s="51">
        <f>IF(ISBLANK(G293),999,MIN(G293,I293))</f>
        <v>999</v>
      </c>
      <c r="V293" s="51">
        <f>IF(U293=999,I293,U293)</f>
        <v>0</v>
      </c>
      <c r="W293" s="51">
        <f>P293*R293</f>
        <v>0</v>
      </c>
    </row>
    <row r="294" spans="9:23" ht="12.75">
      <c r="I294" s="48">
        <f>(L294/10.9375)+(M294/9.2105)+(N294/3.8889)-(O294/12.5)</f>
        <v>0</v>
      </c>
      <c r="J294" s="67">
        <f>ROUND((L294/10.9375)+(M294/9.2105)+(N294/3.8889)-(O294/12.5),0)</f>
        <v>0</v>
      </c>
      <c r="R294" s="50">
        <v>0</v>
      </c>
      <c r="S294" s="51">
        <f>V294</f>
        <v>0</v>
      </c>
      <c r="T294" s="52">
        <f>R294*S294</f>
        <v>0</v>
      </c>
      <c r="U294" s="51">
        <f>IF(ISBLANK(G294),999,MIN(G294,I294))</f>
        <v>999</v>
      </c>
      <c r="V294" s="51">
        <f>IF(U294=999,I294,U294)</f>
        <v>0</v>
      </c>
      <c r="W294" s="51">
        <f>P294*R294</f>
        <v>0</v>
      </c>
    </row>
    <row r="295" spans="9:23" ht="12.75">
      <c r="I295" s="48">
        <f>(L295/10.9375)+(M295/9.2105)+(N295/3.8889)-(O295/12.5)</f>
        <v>0</v>
      </c>
      <c r="J295" s="67">
        <f>ROUND((L295/10.9375)+(M295/9.2105)+(N295/3.8889)-(O295/12.5),0)</f>
        <v>0</v>
      </c>
      <c r="R295" s="50">
        <v>0</v>
      </c>
      <c r="S295" s="51">
        <f>V295</f>
        <v>0</v>
      </c>
      <c r="T295" s="52">
        <f>R295*S295</f>
        <v>0</v>
      </c>
      <c r="U295" s="51">
        <f>IF(ISBLANK(G295),999,MIN(G295,I295))</f>
        <v>999</v>
      </c>
      <c r="V295" s="51">
        <f>IF(U295=999,I295,U295)</f>
        <v>0</v>
      </c>
      <c r="W295" s="51">
        <f>P295*R295</f>
        <v>0</v>
      </c>
    </row>
    <row r="296" spans="9:23" ht="12.75">
      <c r="I296" s="48">
        <f>(L296/10.9375)+(M296/9.2105)+(N296/3.8889)-(O296/12.5)</f>
        <v>0</v>
      </c>
      <c r="J296" s="67">
        <f>ROUND((L296/10.9375)+(M296/9.2105)+(N296/3.8889)-(O296/12.5),0)</f>
        <v>0</v>
      </c>
      <c r="R296" s="50">
        <v>0</v>
      </c>
      <c r="S296" s="51">
        <f>V296</f>
        <v>0</v>
      </c>
      <c r="T296" s="52">
        <f>R296*S296</f>
        <v>0</v>
      </c>
      <c r="U296" s="51">
        <f>IF(ISBLANK(G296),999,MIN(G296,I296))</f>
        <v>999</v>
      </c>
      <c r="V296" s="51">
        <f>IF(U296=999,I296,U296)</f>
        <v>0</v>
      </c>
      <c r="W296" s="51">
        <f>P296*R296</f>
        <v>0</v>
      </c>
    </row>
    <row r="297" spans="9:23" ht="12.75">
      <c r="I297" s="48">
        <f>(L297/10.9375)+(M297/9.2105)+(N297/3.8889)-(O297/12.5)</f>
        <v>0</v>
      </c>
      <c r="J297" s="67">
        <f>ROUND((L297/10.9375)+(M297/9.2105)+(N297/3.8889)-(O297/12.5),0)</f>
        <v>0</v>
      </c>
      <c r="R297" s="50">
        <v>0</v>
      </c>
      <c r="S297" s="51">
        <f>V297</f>
        <v>0</v>
      </c>
      <c r="T297" s="52">
        <f>R297*S297</f>
        <v>0</v>
      </c>
      <c r="U297" s="51">
        <f>IF(ISBLANK(G297),999,MIN(G297,I297))</f>
        <v>999</v>
      </c>
      <c r="V297" s="51">
        <f>IF(U297=999,I297,U297)</f>
        <v>0</v>
      </c>
      <c r="W297" s="51">
        <f>P297*R297</f>
        <v>0</v>
      </c>
    </row>
    <row r="298" spans="9:23" ht="12.75">
      <c r="I298" s="48">
        <f>(L298/10.9375)+(M298/9.2105)+(N298/3.8889)-(O298/12.5)</f>
        <v>0</v>
      </c>
      <c r="J298" s="67">
        <f>ROUND((L298/10.9375)+(M298/9.2105)+(N298/3.8889)-(O298/12.5),0)</f>
        <v>0</v>
      </c>
      <c r="R298" s="50">
        <v>0</v>
      </c>
      <c r="S298" s="51">
        <f>V298</f>
        <v>0</v>
      </c>
      <c r="T298" s="52">
        <f>R298*S298</f>
        <v>0</v>
      </c>
      <c r="U298" s="51">
        <f>IF(ISBLANK(G298),999,MIN(G298,I298))</f>
        <v>999</v>
      </c>
      <c r="V298" s="51">
        <f>IF(U298=999,I298,U298)</f>
        <v>0</v>
      </c>
      <c r="W298" s="51">
        <f>P298*R298</f>
        <v>0</v>
      </c>
    </row>
    <row r="299" spans="9:23" ht="12.75">
      <c r="I299" s="48">
        <f>(L299/10.9375)+(M299/9.2105)+(N299/3.8889)-(O299/12.5)</f>
        <v>0</v>
      </c>
      <c r="J299" s="67">
        <f>ROUND((L299/10.9375)+(M299/9.2105)+(N299/3.8889)-(O299/12.5),0)</f>
        <v>0</v>
      </c>
      <c r="R299" s="50">
        <v>0</v>
      </c>
      <c r="S299" s="51">
        <f>V299</f>
        <v>0</v>
      </c>
      <c r="T299" s="52">
        <f>R299*S299</f>
        <v>0</v>
      </c>
      <c r="U299" s="51">
        <f>IF(ISBLANK(G299),999,MIN(G299,I299))</f>
        <v>999</v>
      </c>
      <c r="V299" s="51">
        <f>IF(U299=999,I299,U299)</f>
        <v>0</v>
      </c>
      <c r="W299" s="51">
        <f>P299*R299</f>
        <v>0</v>
      </c>
    </row>
    <row r="300" spans="9:23" ht="12.75">
      <c r="I300" s="48">
        <f>(L300/10.9375)+(M300/9.2105)+(N300/3.8889)-(O300/12.5)</f>
        <v>0</v>
      </c>
      <c r="J300" s="67">
        <f>ROUND((L300/10.9375)+(M300/9.2105)+(N300/3.8889)-(O300/12.5),0)</f>
        <v>0</v>
      </c>
      <c r="R300" s="50">
        <v>0</v>
      </c>
      <c r="S300" s="51">
        <f>V300</f>
        <v>0</v>
      </c>
      <c r="T300" s="52">
        <f>R300*S300</f>
        <v>0</v>
      </c>
      <c r="U300" s="51">
        <f>IF(ISBLANK(G300),999,MIN(G300,I300))</f>
        <v>999</v>
      </c>
      <c r="V300" s="51">
        <f>IF(U300=999,I300,U300)</f>
        <v>0</v>
      </c>
      <c r="W300" s="51">
        <f>P300*R300</f>
        <v>0</v>
      </c>
    </row>
    <row r="301" spans="9:23" ht="12.75">
      <c r="I301" s="48">
        <f>(L301/10.9375)+(M301/9.2105)+(N301/3.8889)-(O301/12.5)</f>
        <v>0</v>
      </c>
      <c r="J301" s="67">
        <f>ROUND((L301/10.9375)+(M301/9.2105)+(N301/3.8889)-(O301/12.5),0)</f>
        <v>0</v>
      </c>
      <c r="R301" s="50">
        <v>0</v>
      </c>
      <c r="S301" s="51">
        <f>V301</f>
        <v>0</v>
      </c>
      <c r="T301" s="52">
        <f>R301*S301</f>
        <v>0</v>
      </c>
      <c r="U301" s="51">
        <f>IF(ISBLANK(G301),999,MIN(G301,I301))</f>
        <v>999</v>
      </c>
      <c r="V301" s="51">
        <f>IF(U301=999,I301,U301)</f>
        <v>0</v>
      </c>
      <c r="W301" s="51">
        <f>P301*R301</f>
        <v>0</v>
      </c>
    </row>
    <row r="302" spans="9:23" ht="12.75">
      <c r="I302" s="48">
        <f>(L302/10.9375)+(M302/9.2105)+(N302/3.8889)-(O302/12.5)</f>
        <v>0</v>
      </c>
      <c r="J302" s="67">
        <f>ROUND((L302/10.9375)+(M302/9.2105)+(N302/3.8889)-(O302/12.5),0)</f>
        <v>0</v>
      </c>
      <c r="R302" s="50">
        <v>0</v>
      </c>
      <c r="S302" s="51">
        <f>V302</f>
        <v>0</v>
      </c>
      <c r="T302" s="52">
        <f>R302*S302</f>
        <v>0</v>
      </c>
      <c r="U302" s="51">
        <f>IF(ISBLANK(G302),999,MIN(G302,I302))</f>
        <v>999</v>
      </c>
      <c r="V302" s="51">
        <f>IF(U302=999,I302,U302)</f>
        <v>0</v>
      </c>
      <c r="W302" s="51">
        <f>P302*R302</f>
        <v>0</v>
      </c>
    </row>
    <row r="303" spans="9:23" ht="12.75">
      <c r="I303" s="48">
        <f>(L303/10.9375)+(M303/9.2105)+(N303/3.8889)-(O303/12.5)</f>
        <v>0</v>
      </c>
      <c r="J303" s="67">
        <f>ROUND((L303/10.9375)+(M303/9.2105)+(N303/3.8889)-(O303/12.5),0)</f>
        <v>0</v>
      </c>
      <c r="R303" s="50">
        <v>0</v>
      </c>
      <c r="S303" s="51">
        <f>V303</f>
        <v>0</v>
      </c>
      <c r="T303" s="52">
        <f>R303*S303</f>
        <v>0</v>
      </c>
      <c r="U303" s="51">
        <f>IF(ISBLANK(G303),999,MIN(G303,I303))</f>
        <v>999</v>
      </c>
      <c r="V303" s="51">
        <f>IF(U303=999,I303,U303)</f>
        <v>0</v>
      </c>
      <c r="W303" s="51">
        <f>P303*R303</f>
        <v>0</v>
      </c>
    </row>
    <row r="304" spans="9:23" ht="12.75">
      <c r="I304" s="48">
        <f>(L304/10.9375)+(M304/9.2105)+(N304/3.8889)-(O304/12.5)</f>
        <v>0</v>
      </c>
      <c r="J304" s="67">
        <f>ROUND((L304/10.9375)+(M304/9.2105)+(N304/3.8889)-(O304/12.5),0)</f>
        <v>0</v>
      </c>
      <c r="R304" s="50">
        <v>0</v>
      </c>
      <c r="S304" s="51">
        <f>V304</f>
        <v>0</v>
      </c>
      <c r="T304" s="52">
        <f>R304*S304</f>
        <v>0</v>
      </c>
      <c r="U304" s="51">
        <f>IF(ISBLANK(G304),999,MIN(G304,I304))</f>
        <v>999</v>
      </c>
      <c r="V304" s="51">
        <f>IF(U304=999,I304,U304)</f>
        <v>0</v>
      </c>
      <c r="W304" s="51">
        <f>P304*R304</f>
        <v>0</v>
      </c>
    </row>
    <row r="305" spans="9:23" ht="12.75">
      <c r="I305" s="48">
        <f>(L305/10.9375)+(M305/9.2105)+(N305/3.8889)-(O305/12.5)</f>
        <v>0</v>
      </c>
      <c r="J305" s="67">
        <f>ROUND((L305/10.9375)+(M305/9.2105)+(N305/3.8889)-(O305/12.5),0)</f>
        <v>0</v>
      </c>
      <c r="R305" s="50">
        <v>0</v>
      </c>
      <c r="S305" s="51">
        <f>V305</f>
        <v>0</v>
      </c>
      <c r="T305" s="52">
        <f>R305*S305</f>
        <v>0</v>
      </c>
      <c r="U305" s="51">
        <f>IF(ISBLANK(G305),999,MIN(G305,I305))</f>
        <v>999</v>
      </c>
      <c r="V305" s="51">
        <f>IF(U305=999,I305,U305)</f>
        <v>0</v>
      </c>
      <c r="W305" s="51">
        <f>P305*R305</f>
        <v>0</v>
      </c>
    </row>
    <row r="306" spans="9:23" ht="12.75">
      <c r="I306" s="48">
        <f>(L306/10.9375)+(M306/9.2105)+(N306/3.8889)-(O306/12.5)</f>
        <v>0</v>
      </c>
      <c r="J306" s="67">
        <f>ROUND((L306/10.9375)+(M306/9.2105)+(N306/3.8889)-(O306/12.5),0)</f>
        <v>0</v>
      </c>
      <c r="R306" s="50">
        <v>0</v>
      </c>
      <c r="S306" s="51">
        <f>V306</f>
        <v>0</v>
      </c>
      <c r="T306" s="52">
        <f>R306*S306</f>
        <v>0</v>
      </c>
      <c r="U306" s="51">
        <f>IF(ISBLANK(G306),999,MIN(G306,I306))</f>
        <v>999</v>
      </c>
      <c r="V306" s="51">
        <f>IF(U306=999,I306,U306)</f>
        <v>0</v>
      </c>
      <c r="W306" s="51">
        <f>P306*R306</f>
        <v>0</v>
      </c>
    </row>
    <row r="307" spans="9:23" ht="12.75">
      <c r="I307" s="48">
        <f>(L307/10.9375)+(M307/9.2105)+(N307/3.8889)-(O307/12.5)</f>
        <v>0</v>
      </c>
      <c r="J307" s="67">
        <f>ROUND((L307/10.9375)+(M307/9.2105)+(N307/3.8889)-(O307/12.5),0)</f>
        <v>0</v>
      </c>
      <c r="R307" s="50">
        <v>0</v>
      </c>
      <c r="S307" s="51">
        <f>V307</f>
        <v>0</v>
      </c>
      <c r="T307" s="52">
        <f>R307*S307</f>
        <v>0</v>
      </c>
      <c r="U307" s="51">
        <f>IF(ISBLANK(G307),999,MIN(G307,I307))</f>
        <v>999</v>
      </c>
      <c r="V307" s="51">
        <f>IF(U307=999,I307,U307)</f>
        <v>0</v>
      </c>
      <c r="W307" s="51">
        <f>P307*R307</f>
        <v>0</v>
      </c>
    </row>
    <row r="308" spans="9:23" ht="12.75">
      <c r="I308" s="48">
        <f>(L308/10.9375)+(M308/9.2105)+(N308/3.8889)-(O308/12.5)</f>
        <v>0</v>
      </c>
      <c r="J308" s="67">
        <f>ROUND((L308/10.9375)+(M308/9.2105)+(N308/3.8889)-(O308/12.5),0)</f>
        <v>0</v>
      </c>
      <c r="R308" s="50">
        <v>0</v>
      </c>
      <c r="S308" s="51">
        <f>V308</f>
        <v>0</v>
      </c>
      <c r="T308" s="52">
        <f>R308*S308</f>
        <v>0</v>
      </c>
      <c r="U308" s="51">
        <f>IF(ISBLANK(G308),999,MIN(G308,I308))</f>
        <v>999</v>
      </c>
      <c r="V308" s="51">
        <f>IF(U308=999,I308,U308)</f>
        <v>0</v>
      </c>
      <c r="W308" s="51">
        <f>P308*R308</f>
        <v>0</v>
      </c>
    </row>
    <row r="309" spans="9:23" ht="12.75">
      <c r="I309" s="48">
        <f>(L309/10.9375)+(M309/9.2105)+(N309/3.8889)-(O309/12.5)</f>
        <v>0</v>
      </c>
      <c r="J309" s="67">
        <f>ROUND((L309/10.9375)+(M309/9.2105)+(N309/3.8889)-(O309/12.5),0)</f>
        <v>0</v>
      </c>
      <c r="R309" s="50">
        <v>0</v>
      </c>
      <c r="S309" s="51">
        <f>V309</f>
        <v>0</v>
      </c>
      <c r="T309" s="52">
        <f>R309*S309</f>
        <v>0</v>
      </c>
      <c r="U309" s="51">
        <f>IF(ISBLANK(G309),999,MIN(G309,I309))</f>
        <v>999</v>
      </c>
      <c r="V309" s="51">
        <f>IF(U309=999,I309,U309)</f>
        <v>0</v>
      </c>
      <c r="W309" s="51">
        <f>P309*R309</f>
        <v>0</v>
      </c>
    </row>
    <row r="310" spans="9:23" ht="12.75">
      <c r="I310" s="48">
        <f>(L310/10.9375)+(M310/9.2105)+(N310/3.8889)-(O310/12.5)</f>
        <v>0</v>
      </c>
      <c r="J310" s="67">
        <f>ROUND((L310/10.9375)+(M310/9.2105)+(N310/3.8889)-(O310/12.5),0)</f>
        <v>0</v>
      </c>
      <c r="R310" s="50">
        <v>0</v>
      </c>
      <c r="S310" s="51">
        <f>V310</f>
        <v>0</v>
      </c>
      <c r="T310" s="52">
        <f>R310*S310</f>
        <v>0</v>
      </c>
      <c r="U310" s="51">
        <f>IF(ISBLANK(G310),999,MIN(G310,I310))</f>
        <v>999</v>
      </c>
      <c r="V310" s="51">
        <f>IF(U310=999,I310,U310)</f>
        <v>0</v>
      </c>
      <c r="W310" s="51">
        <f>P310*R310</f>
        <v>0</v>
      </c>
    </row>
    <row r="311" spans="9:23" ht="12.75">
      <c r="I311" s="48">
        <f>(L311/10.9375)+(M311/9.2105)+(N311/3.8889)-(O311/12.5)</f>
        <v>0</v>
      </c>
      <c r="J311" s="67">
        <f>ROUND((L311/10.9375)+(M311/9.2105)+(N311/3.8889)-(O311/12.5),0)</f>
        <v>0</v>
      </c>
      <c r="R311" s="50">
        <v>0</v>
      </c>
      <c r="S311" s="51">
        <f>V311</f>
        <v>0</v>
      </c>
      <c r="T311" s="52">
        <f>R311*S311</f>
        <v>0</v>
      </c>
      <c r="U311" s="51">
        <f>IF(ISBLANK(G311),999,MIN(G311,I311))</f>
        <v>999</v>
      </c>
      <c r="V311" s="51">
        <f>IF(U311=999,I311,U311)</f>
        <v>0</v>
      </c>
      <c r="W311" s="51">
        <f>P311*R311</f>
        <v>0</v>
      </c>
    </row>
    <row r="312" spans="9:23" ht="12.75">
      <c r="I312" s="48">
        <f>(L312/10.9375)+(M312/9.2105)+(N312/3.8889)-(O312/12.5)</f>
        <v>0</v>
      </c>
      <c r="J312" s="67">
        <f>ROUND((L312/10.9375)+(M312/9.2105)+(N312/3.8889)-(O312/12.5),0)</f>
        <v>0</v>
      </c>
      <c r="R312" s="50">
        <v>0</v>
      </c>
      <c r="S312" s="51">
        <f>V312</f>
        <v>0</v>
      </c>
      <c r="T312" s="52">
        <f>R312*S312</f>
        <v>0</v>
      </c>
      <c r="U312" s="51">
        <f>IF(ISBLANK(G312),999,MIN(G312,I312))</f>
        <v>999</v>
      </c>
      <c r="V312" s="51">
        <f>IF(U312=999,I312,U312)</f>
        <v>0</v>
      </c>
      <c r="W312" s="51">
        <f>P312*R312</f>
        <v>0</v>
      </c>
    </row>
    <row r="313" spans="9:23" ht="12.75">
      <c r="I313" s="48">
        <f>(L313/10.9375)+(M313/9.2105)+(N313/3.8889)-(O313/12.5)</f>
        <v>0</v>
      </c>
      <c r="J313" s="67">
        <f>ROUND((L313/10.9375)+(M313/9.2105)+(N313/3.8889)-(O313/12.5),0)</f>
        <v>0</v>
      </c>
      <c r="R313" s="50">
        <v>0</v>
      </c>
      <c r="S313" s="51">
        <f>V313</f>
        <v>0</v>
      </c>
      <c r="T313" s="52">
        <f>R313*S313</f>
        <v>0</v>
      </c>
      <c r="U313" s="51">
        <f>IF(ISBLANK(G313),999,MIN(G313,I313))</f>
        <v>999</v>
      </c>
      <c r="V313" s="51">
        <f>IF(U313=999,I313,U313)</f>
        <v>0</v>
      </c>
      <c r="W313" s="51">
        <f>P313*R313</f>
        <v>0</v>
      </c>
    </row>
    <row r="314" spans="9:23" ht="12.75">
      <c r="I314" s="48">
        <f>(L314/10.9375)+(M314/9.2105)+(N314/3.8889)-(O314/12.5)</f>
        <v>0</v>
      </c>
      <c r="J314" s="67">
        <f>ROUND((L314/10.9375)+(M314/9.2105)+(N314/3.8889)-(O314/12.5),0)</f>
        <v>0</v>
      </c>
      <c r="R314" s="50">
        <v>0</v>
      </c>
      <c r="S314" s="51">
        <f>V314</f>
        <v>0</v>
      </c>
      <c r="T314" s="52">
        <f>R314*S314</f>
        <v>0</v>
      </c>
      <c r="U314" s="51">
        <f>IF(ISBLANK(G314),999,MIN(G314,I314))</f>
        <v>999</v>
      </c>
      <c r="V314" s="51">
        <f>IF(U314=999,I314,U314)</f>
        <v>0</v>
      </c>
      <c r="W314" s="51">
        <f>P314*R314</f>
        <v>0</v>
      </c>
    </row>
    <row r="315" spans="9:23" ht="12.75">
      <c r="I315" s="48">
        <f>(L315/10.9375)+(M315/9.2105)+(N315/3.8889)-(O315/12.5)</f>
        <v>0</v>
      </c>
      <c r="J315" s="67">
        <f>ROUND((L315/10.9375)+(M315/9.2105)+(N315/3.8889)-(O315/12.5),0)</f>
        <v>0</v>
      </c>
      <c r="R315" s="50">
        <v>0</v>
      </c>
      <c r="S315" s="51">
        <f>V315</f>
        <v>0</v>
      </c>
      <c r="T315" s="52">
        <f>R315*S315</f>
        <v>0</v>
      </c>
      <c r="U315" s="51">
        <f>IF(ISBLANK(G315),999,MIN(G315,I315))</f>
        <v>999</v>
      </c>
      <c r="V315" s="51">
        <f>IF(U315=999,I315,U315)</f>
        <v>0</v>
      </c>
      <c r="W315" s="51">
        <f>P315*R315</f>
        <v>0</v>
      </c>
    </row>
    <row r="316" spans="9:23" ht="12.75">
      <c r="I316" s="48">
        <f>(L316/10.9375)+(M316/9.2105)+(N316/3.8889)-(O316/12.5)</f>
        <v>0</v>
      </c>
      <c r="J316" s="67">
        <f>ROUND((L316/10.9375)+(M316/9.2105)+(N316/3.8889)-(O316/12.5),0)</f>
        <v>0</v>
      </c>
      <c r="R316" s="50">
        <v>0</v>
      </c>
      <c r="S316" s="51">
        <f>V316</f>
        <v>0</v>
      </c>
      <c r="T316" s="52">
        <f>R316*S316</f>
        <v>0</v>
      </c>
      <c r="U316" s="51">
        <f>IF(ISBLANK(G316),999,MIN(G316,I316))</f>
        <v>999</v>
      </c>
      <c r="V316" s="51">
        <f>IF(U316=999,I316,U316)</f>
        <v>0</v>
      </c>
      <c r="W316" s="51">
        <f>P316*R316</f>
        <v>0</v>
      </c>
    </row>
    <row r="317" spans="9:23" ht="12.75">
      <c r="I317" s="48">
        <f>(L317/10.9375)+(M317/9.2105)+(N317/3.8889)-(O317/12.5)</f>
        <v>0</v>
      </c>
      <c r="J317" s="67">
        <f>ROUND((L317/10.9375)+(M317/9.2105)+(N317/3.8889)-(O317/12.5),0)</f>
        <v>0</v>
      </c>
      <c r="R317" s="50">
        <v>0</v>
      </c>
      <c r="S317" s="51">
        <f>V317</f>
        <v>0</v>
      </c>
      <c r="T317" s="52">
        <f>R317*S317</f>
        <v>0</v>
      </c>
      <c r="U317" s="51">
        <f>IF(ISBLANK(G317),999,MIN(G317,I317))</f>
        <v>999</v>
      </c>
      <c r="V317" s="51">
        <f>IF(U317=999,I317,U317)</f>
        <v>0</v>
      </c>
      <c r="W317" s="51">
        <f>P317*R317</f>
        <v>0</v>
      </c>
    </row>
    <row r="318" spans="9:23" ht="12.75">
      <c r="I318" s="48">
        <f>(L318/10.9375)+(M318/9.2105)+(N318/3.8889)-(O318/12.5)</f>
        <v>0</v>
      </c>
      <c r="J318" s="67">
        <f>ROUND((L318/10.9375)+(M318/9.2105)+(N318/3.8889)-(O318/12.5),0)</f>
        <v>0</v>
      </c>
      <c r="R318" s="50">
        <v>0</v>
      </c>
      <c r="S318" s="51">
        <f>V318</f>
        <v>0</v>
      </c>
      <c r="T318" s="52">
        <f>R318*S318</f>
        <v>0</v>
      </c>
      <c r="U318" s="51">
        <f>IF(ISBLANK(G318),999,MIN(G318,I318))</f>
        <v>999</v>
      </c>
      <c r="V318" s="51">
        <f>IF(U318=999,I318,U318)</f>
        <v>0</v>
      </c>
      <c r="W318" s="51">
        <f>P318*R318</f>
        <v>0</v>
      </c>
    </row>
    <row r="319" spans="9:23" ht="12.75">
      <c r="I319" s="48">
        <f>(L319/10.9375)+(M319/9.2105)+(N319/3.8889)-(O319/12.5)</f>
        <v>0</v>
      </c>
      <c r="J319" s="67">
        <f>ROUND((L319/10.9375)+(M319/9.2105)+(N319/3.8889)-(O319/12.5),0)</f>
        <v>0</v>
      </c>
      <c r="R319" s="50">
        <v>0</v>
      </c>
      <c r="S319" s="51">
        <f>V319</f>
        <v>0</v>
      </c>
      <c r="T319" s="52">
        <f>R319*S319</f>
        <v>0</v>
      </c>
      <c r="U319" s="51">
        <f>IF(ISBLANK(G319),999,MIN(G319,I319))</f>
        <v>999</v>
      </c>
      <c r="V319" s="51">
        <f>IF(U319=999,I319,U319)</f>
        <v>0</v>
      </c>
      <c r="W319" s="51">
        <f>P319*R319</f>
        <v>0</v>
      </c>
    </row>
    <row r="320" spans="9:23" ht="12.75">
      <c r="I320" s="48">
        <f>(L320/10.9375)+(M320/9.2105)+(N320/3.8889)-(O320/12.5)</f>
        <v>0</v>
      </c>
      <c r="J320" s="67">
        <f>ROUND((L320/10.9375)+(M320/9.2105)+(N320/3.8889)-(O320/12.5),0)</f>
        <v>0</v>
      </c>
      <c r="R320" s="50">
        <v>0</v>
      </c>
      <c r="S320" s="51">
        <f>V320</f>
        <v>0</v>
      </c>
      <c r="T320" s="52">
        <f>R320*S320</f>
        <v>0</v>
      </c>
      <c r="U320" s="51">
        <f>IF(ISBLANK(G320),999,MIN(G320,I320))</f>
        <v>999</v>
      </c>
      <c r="V320" s="51">
        <f>IF(U320=999,I320,U320)</f>
        <v>0</v>
      </c>
      <c r="W320" s="51">
        <f>P320*R320</f>
        <v>0</v>
      </c>
    </row>
    <row r="321" spans="9:23" ht="12.75">
      <c r="I321" s="48">
        <f>(L321/10.9375)+(M321/9.2105)+(N321/3.8889)-(O321/12.5)</f>
        <v>0</v>
      </c>
      <c r="J321" s="67">
        <f>ROUND((L321/10.9375)+(M321/9.2105)+(N321/3.8889)-(O321/12.5),0)</f>
        <v>0</v>
      </c>
      <c r="R321" s="50">
        <v>0</v>
      </c>
      <c r="S321" s="51">
        <f>V321</f>
        <v>0</v>
      </c>
      <c r="T321" s="52">
        <f>R321*S321</f>
        <v>0</v>
      </c>
      <c r="U321" s="51">
        <f>IF(ISBLANK(G321),999,MIN(G321,I321))</f>
        <v>999</v>
      </c>
      <c r="V321" s="51">
        <f>IF(U321=999,I321,U321)</f>
        <v>0</v>
      </c>
      <c r="W321" s="51">
        <f>P321*R321</f>
        <v>0</v>
      </c>
    </row>
    <row r="322" spans="9:23" ht="12.75">
      <c r="I322" s="48">
        <f>(L322/10.9375)+(M322/9.2105)+(N322/3.8889)-(O322/12.5)</f>
        <v>0</v>
      </c>
      <c r="J322" s="67">
        <f>ROUND((L322/10.9375)+(M322/9.2105)+(N322/3.8889)-(O322/12.5),0)</f>
        <v>0</v>
      </c>
      <c r="R322" s="50">
        <v>0</v>
      </c>
      <c r="S322" s="51">
        <f>V322</f>
        <v>0</v>
      </c>
      <c r="T322" s="52">
        <f>R322*S322</f>
        <v>0</v>
      </c>
      <c r="U322" s="51">
        <f>IF(ISBLANK(G322),999,MIN(G322,I322))</f>
        <v>999</v>
      </c>
      <c r="V322" s="51">
        <f>IF(U322=999,I322,U322)</f>
        <v>0</v>
      </c>
      <c r="W322" s="51">
        <f>P322*R322</f>
        <v>0</v>
      </c>
    </row>
    <row r="323" spans="9:23" ht="12.75">
      <c r="I323" s="48">
        <f>(L323/10.9375)+(M323/9.2105)+(N323/3.8889)-(O323/12.5)</f>
        <v>0</v>
      </c>
      <c r="J323" s="67">
        <f>ROUND((L323/10.9375)+(M323/9.2105)+(N323/3.8889)-(O323/12.5),0)</f>
        <v>0</v>
      </c>
      <c r="R323" s="50">
        <v>0</v>
      </c>
      <c r="S323" s="51">
        <f>V323</f>
        <v>0</v>
      </c>
      <c r="T323" s="52">
        <f>R323*S323</f>
        <v>0</v>
      </c>
      <c r="U323" s="51">
        <f>IF(ISBLANK(G323),999,MIN(G323,I323))</f>
        <v>999</v>
      </c>
      <c r="V323" s="51">
        <f>IF(U323=999,I323,U323)</f>
        <v>0</v>
      </c>
      <c r="W323" s="51">
        <f>P323*R323</f>
        <v>0</v>
      </c>
    </row>
    <row r="324" spans="9:23" ht="12.75">
      <c r="I324" s="48">
        <f>(L324/10.9375)+(M324/9.2105)+(N324/3.8889)-(O324/12.5)</f>
        <v>0</v>
      </c>
      <c r="J324" s="67">
        <f>ROUND((L324/10.9375)+(M324/9.2105)+(N324/3.8889)-(O324/12.5),0)</f>
        <v>0</v>
      </c>
      <c r="R324" s="50">
        <v>0</v>
      </c>
      <c r="S324" s="51">
        <f>V324</f>
        <v>0</v>
      </c>
      <c r="T324" s="52">
        <f>R324*S324</f>
        <v>0</v>
      </c>
      <c r="U324" s="51">
        <f>IF(ISBLANK(G324),999,MIN(G324,I324))</f>
        <v>999</v>
      </c>
      <c r="V324" s="51">
        <f>IF(U324=999,I324,U324)</f>
        <v>0</v>
      </c>
      <c r="W324" s="51">
        <f>P324*R324</f>
        <v>0</v>
      </c>
    </row>
    <row r="325" spans="9:23" ht="12.75">
      <c r="I325" s="48">
        <f>(L325/10.9375)+(M325/9.2105)+(N325/3.8889)-(O325/12.5)</f>
        <v>0</v>
      </c>
      <c r="J325" s="67">
        <f>ROUND((L325/10.9375)+(M325/9.2105)+(N325/3.8889)-(O325/12.5),0)</f>
        <v>0</v>
      </c>
      <c r="R325" s="50">
        <v>0</v>
      </c>
      <c r="S325" s="51">
        <f>V325</f>
        <v>0</v>
      </c>
      <c r="T325" s="52">
        <f>R325*S325</f>
        <v>0</v>
      </c>
      <c r="U325" s="51">
        <f>IF(ISBLANK(G325),999,MIN(G325,I325))</f>
        <v>999</v>
      </c>
      <c r="V325" s="51">
        <f>IF(U325=999,I325,U325)</f>
        <v>0</v>
      </c>
      <c r="W325" s="51">
        <f>P325*R325</f>
        <v>0</v>
      </c>
    </row>
    <row r="326" spans="9:23" ht="12.75">
      <c r="I326" s="48">
        <f>(L326/10.9375)+(M326/9.2105)+(N326/3.8889)-(O326/12.5)</f>
        <v>0</v>
      </c>
      <c r="J326" s="67">
        <f>ROUND((L326/10.9375)+(M326/9.2105)+(N326/3.8889)-(O326/12.5),0)</f>
        <v>0</v>
      </c>
      <c r="R326" s="50">
        <v>0</v>
      </c>
      <c r="S326" s="51">
        <f>V326</f>
        <v>0</v>
      </c>
      <c r="T326" s="52">
        <f>R326*S326</f>
        <v>0</v>
      </c>
      <c r="U326" s="51">
        <f>IF(ISBLANK(G326),999,MIN(G326,I326))</f>
        <v>999</v>
      </c>
      <c r="V326" s="51">
        <f>IF(U326=999,I326,U326)</f>
        <v>0</v>
      </c>
      <c r="W326" s="51">
        <f>P326*R326</f>
        <v>0</v>
      </c>
    </row>
    <row r="327" spans="9:23" ht="12.75">
      <c r="I327" s="48">
        <f>(L327/10.9375)+(M327/9.2105)+(N327/3.8889)-(O327/12.5)</f>
        <v>0</v>
      </c>
      <c r="J327" s="67">
        <f>ROUND((L327/10.9375)+(M327/9.2105)+(N327/3.8889)-(O327/12.5),0)</f>
        <v>0</v>
      </c>
      <c r="R327" s="50">
        <v>0</v>
      </c>
      <c r="S327" s="51">
        <f>V327</f>
        <v>0</v>
      </c>
      <c r="T327" s="52">
        <f>R327*S327</f>
        <v>0</v>
      </c>
      <c r="U327" s="51">
        <f>IF(ISBLANK(G327),999,MIN(G327,I327))</f>
        <v>999</v>
      </c>
      <c r="V327" s="51">
        <f>IF(U327=999,I327,U327)</f>
        <v>0</v>
      </c>
      <c r="W327" s="51">
        <f>P327*R327</f>
        <v>0</v>
      </c>
    </row>
    <row r="328" spans="9:23" ht="12.75">
      <c r="I328" s="48">
        <f>(L328/10.9375)+(M328/9.2105)+(N328/3.8889)-(O328/12.5)</f>
        <v>0</v>
      </c>
      <c r="J328" s="67">
        <f>ROUND((L328/10.9375)+(M328/9.2105)+(N328/3.8889)-(O328/12.5),0)</f>
        <v>0</v>
      </c>
      <c r="R328" s="50">
        <v>0</v>
      </c>
      <c r="S328" s="51">
        <f>V328</f>
        <v>0</v>
      </c>
      <c r="T328" s="52">
        <f>R328*S328</f>
        <v>0</v>
      </c>
      <c r="U328" s="51">
        <f>IF(ISBLANK(G328),999,MIN(G328,I328))</f>
        <v>999</v>
      </c>
      <c r="V328" s="51">
        <f>IF(U328=999,I328,U328)</f>
        <v>0</v>
      </c>
      <c r="W328" s="51">
        <f>P328*R328</f>
        <v>0</v>
      </c>
    </row>
    <row r="329" spans="9:23" ht="12.75">
      <c r="I329" s="48">
        <f>(L329/10.9375)+(M329/9.2105)+(N329/3.8889)-(O329/12.5)</f>
        <v>0</v>
      </c>
      <c r="J329" s="67">
        <f>ROUND((L329/10.9375)+(M329/9.2105)+(N329/3.8889)-(O329/12.5),0)</f>
        <v>0</v>
      </c>
      <c r="R329" s="50">
        <v>0</v>
      </c>
      <c r="S329" s="51">
        <f>V329</f>
        <v>0</v>
      </c>
      <c r="T329" s="52">
        <f>R329*S329</f>
        <v>0</v>
      </c>
      <c r="U329" s="51">
        <f>IF(ISBLANK(G329),999,MIN(G329,I329))</f>
        <v>999</v>
      </c>
      <c r="V329" s="51">
        <f>IF(U329=999,I329,U329)</f>
        <v>0</v>
      </c>
      <c r="W329" s="51">
        <f>P329*R329</f>
        <v>0</v>
      </c>
    </row>
    <row r="330" spans="9:23" ht="12.75">
      <c r="I330" s="48">
        <f>(L330/10.9375)+(M330/9.2105)+(N330/3.8889)-(O330/12.5)</f>
        <v>0</v>
      </c>
      <c r="J330" s="67">
        <f>ROUND((L330/10.9375)+(M330/9.2105)+(N330/3.8889)-(O330/12.5),0)</f>
        <v>0</v>
      </c>
      <c r="R330" s="50">
        <v>0</v>
      </c>
      <c r="S330" s="51">
        <f>V330</f>
        <v>0</v>
      </c>
      <c r="T330" s="52">
        <f>R330*S330</f>
        <v>0</v>
      </c>
      <c r="U330" s="51">
        <f>IF(ISBLANK(G330),999,MIN(G330,I330))</f>
        <v>999</v>
      </c>
      <c r="V330" s="51">
        <f>IF(U330=999,I330,U330)</f>
        <v>0</v>
      </c>
      <c r="W330" s="51">
        <f>P330*R330</f>
        <v>0</v>
      </c>
    </row>
    <row r="331" spans="9:23" ht="12.75">
      <c r="I331" s="48">
        <f>(L331/10.9375)+(M331/9.2105)+(N331/3.8889)-(O331/12.5)</f>
        <v>0</v>
      </c>
      <c r="J331" s="67">
        <f>ROUND((L331/10.9375)+(M331/9.2105)+(N331/3.8889)-(O331/12.5),0)</f>
        <v>0</v>
      </c>
      <c r="R331" s="50">
        <v>0</v>
      </c>
      <c r="S331" s="51">
        <f>V331</f>
        <v>0</v>
      </c>
      <c r="T331" s="52">
        <f>R331*S331</f>
        <v>0</v>
      </c>
      <c r="U331" s="51">
        <f>IF(ISBLANK(G331),999,MIN(G331,I331))</f>
        <v>999</v>
      </c>
      <c r="V331" s="51">
        <f>IF(U331=999,I331,U331)</f>
        <v>0</v>
      </c>
      <c r="W331" s="51">
        <f>P331*R331</f>
        <v>0</v>
      </c>
    </row>
    <row r="332" spans="9:23" ht="12.75">
      <c r="I332" s="48">
        <f>(L332/10.9375)+(M332/9.2105)+(N332/3.8889)-(O332/12.5)</f>
        <v>0</v>
      </c>
      <c r="J332" s="67">
        <f>ROUND((L332/10.9375)+(M332/9.2105)+(N332/3.8889)-(O332/12.5),0)</f>
        <v>0</v>
      </c>
      <c r="R332" s="50">
        <v>0</v>
      </c>
      <c r="S332" s="51">
        <f>V332</f>
        <v>0</v>
      </c>
      <c r="T332" s="52">
        <f>R332*S332</f>
        <v>0</v>
      </c>
      <c r="U332" s="51">
        <f>IF(ISBLANK(G332),999,MIN(G332,I332))</f>
        <v>999</v>
      </c>
      <c r="V332" s="51">
        <f>IF(U332=999,I332,U332)</f>
        <v>0</v>
      </c>
      <c r="W332" s="51">
        <f>P332*R332</f>
        <v>0</v>
      </c>
    </row>
    <row r="333" spans="9:23" ht="12.75">
      <c r="I333" s="48">
        <f>(L333/10.9375)+(M333/9.2105)+(N333/3.8889)-(O333/12.5)</f>
        <v>0</v>
      </c>
      <c r="J333" s="67">
        <f>ROUND((L333/10.9375)+(M333/9.2105)+(N333/3.8889)-(O333/12.5),0)</f>
        <v>0</v>
      </c>
      <c r="R333" s="50">
        <v>0</v>
      </c>
      <c r="S333" s="51">
        <f>V333</f>
        <v>0</v>
      </c>
      <c r="T333" s="52">
        <f>R333*S333</f>
        <v>0</v>
      </c>
      <c r="U333" s="51">
        <f>IF(ISBLANK(G333),999,MIN(G333,I333))</f>
        <v>999</v>
      </c>
      <c r="V333" s="51">
        <f>IF(U333=999,I333,U333)</f>
        <v>0</v>
      </c>
      <c r="W333" s="51">
        <f>P333*R333</f>
        <v>0</v>
      </c>
    </row>
    <row r="334" spans="9:23" ht="12.75">
      <c r="I334" s="48">
        <f>(L334/10.9375)+(M334/9.2105)+(N334/3.8889)-(O334/12.5)</f>
        <v>0</v>
      </c>
      <c r="J334" s="67">
        <f>ROUND((L334/10.9375)+(M334/9.2105)+(N334/3.8889)-(O334/12.5),0)</f>
        <v>0</v>
      </c>
      <c r="R334" s="50">
        <v>0</v>
      </c>
      <c r="S334" s="51">
        <f>V334</f>
        <v>0</v>
      </c>
      <c r="T334" s="52">
        <f>R334*S334</f>
        <v>0</v>
      </c>
      <c r="U334" s="51">
        <f>IF(ISBLANK(G334),999,MIN(G334,I334))</f>
        <v>999</v>
      </c>
      <c r="V334" s="51">
        <f>IF(U334=999,I334,U334)</f>
        <v>0</v>
      </c>
      <c r="W334" s="51">
        <f>P334*R334</f>
        <v>0</v>
      </c>
    </row>
    <row r="335" spans="9:23" ht="12.75">
      <c r="I335" s="48">
        <f>(L335/10.9375)+(M335/9.2105)+(N335/3.8889)-(O335/12.5)</f>
        <v>0</v>
      </c>
      <c r="J335" s="67">
        <f>ROUND((L335/10.9375)+(M335/9.2105)+(N335/3.8889)-(O335/12.5),0)</f>
        <v>0</v>
      </c>
      <c r="R335" s="50">
        <v>0</v>
      </c>
      <c r="S335" s="51">
        <f>V335</f>
        <v>0</v>
      </c>
      <c r="T335" s="52">
        <f>R335*S335</f>
        <v>0</v>
      </c>
      <c r="U335" s="51">
        <f>IF(ISBLANK(G335),999,MIN(G335,I335))</f>
        <v>999</v>
      </c>
      <c r="V335" s="51">
        <f>IF(U335=999,I335,U335)</f>
        <v>0</v>
      </c>
      <c r="W335" s="51">
        <f>P335*R335</f>
        <v>0</v>
      </c>
    </row>
    <row r="336" spans="9:23" ht="12.75">
      <c r="I336" s="48">
        <f>(L336/10.9375)+(M336/9.2105)+(N336/3.8889)-(O336/12.5)</f>
        <v>0</v>
      </c>
      <c r="J336" s="67">
        <f>ROUND((L336/10.9375)+(M336/9.2105)+(N336/3.8889)-(O336/12.5),0)</f>
        <v>0</v>
      </c>
      <c r="R336" s="50">
        <v>0</v>
      </c>
      <c r="S336" s="51">
        <f>V336</f>
        <v>0</v>
      </c>
      <c r="T336" s="52">
        <f>R336*S336</f>
        <v>0</v>
      </c>
      <c r="U336" s="51">
        <f>IF(ISBLANK(G336),999,MIN(G336,I336))</f>
        <v>999</v>
      </c>
      <c r="V336" s="51">
        <f>IF(U336=999,I336,U336)</f>
        <v>0</v>
      </c>
      <c r="W336" s="51">
        <f>P336*R336</f>
        <v>0</v>
      </c>
    </row>
    <row r="337" spans="9:23" ht="12.75">
      <c r="I337" s="48">
        <f>(L337/10.9375)+(M337/9.2105)+(N337/3.8889)-(O337/12.5)</f>
        <v>0</v>
      </c>
      <c r="J337" s="67">
        <f>ROUND((L337/10.9375)+(M337/9.2105)+(N337/3.8889)-(O337/12.5),0)</f>
        <v>0</v>
      </c>
      <c r="R337" s="50">
        <v>0</v>
      </c>
      <c r="S337" s="51">
        <f>V337</f>
        <v>0</v>
      </c>
      <c r="T337" s="52">
        <f>R337*S337</f>
        <v>0</v>
      </c>
      <c r="U337" s="51">
        <f>IF(ISBLANK(G337),999,MIN(G337,I337))</f>
        <v>999</v>
      </c>
      <c r="V337" s="51">
        <f>IF(U337=999,I337,U337)</f>
        <v>0</v>
      </c>
      <c r="W337" s="51">
        <f>P337*R337</f>
        <v>0</v>
      </c>
    </row>
    <row r="338" spans="9:23" ht="12.75">
      <c r="I338" s="48">
        <f>(L338/10.9375)+(M338/9.2105)+(N338/3.8889)-(O338/12.5)</f>
        <v>0</v>
      </c>
      <c r="J338" s="67">
        <f>ROUND((L338/10.9375)+(M338/9.2105)+(N338/3.8889)-(O338/12.5),0)</f>
        <v>0</v>
      </c>
      <c r="R338" s="50">
        <v>0</v>
      </c>
      <c r="S338" s="51">
        <f>V338</f>
        <v>0</v>
      </c>
      <c r="T338" s="52">
        <f>R338*S338</f>
        <v>0</v>
      </c>
      <c r="U338" s="51">
        <f>IF(ISBLANK(G338),999,MIN(G338,I338))</f>
        <v>999</v>
      </c>
      <c r="V338" s="51">
        <f>IF(U338=999,I338,U338)</f>
        <v>0</v>
      </c>
      <c r="W338" s="51">
        <f>P338*R338</f>
        <v>0</v>
      </c>
    </row>
    <row r="339" spans="9:23" ht="12.75">
      <c r="I339" s="48">
        <f>(L339/10.9375)+(M339/9.2105)+(N339/3.8889)-(O339/12.5)</f>
        <v>0</v>
      </c>
      <c r="J339" s="67">
        <f>ROUND((L339/10.9375)+(M339/9.2105)+(N339/3.8889)-(O339/12.5),0)</f>
        <v>0</v>
      </c>
      <c r="R339" s="50">
        <v>0</v>
      </c>
      <c r="S339" s="51">
        <f>V339</f>
        <v>0</v>
      </c>
      <c r="T339" s="52">
        <f>R339*S339</f>
        <v>0</v>
      </c>
      <c r="U339" s="51">
        <f>IF(ISBLANK(G339),999,MIN(G339,I339))</f>
        <v>999</v>
      </c>
      <c r="V339" s="51">
        <f>IF(U339=999,I339,U339)</f>
        <v>0</v>
      </c>
      <c r="W339" s="51">
        <f>P339*R339</f>
        <v>0</v>
      </c>
    </row>
    <row r="340" spans="9:23" ht="12.75">
      <c r="I340" s="48">
        <f>(L340/10.9375)+(M340/9.2105)+(N340/3.8889)-(O340/12.5)</f>
        <v>0</v>
      </c>
      <c r="J340" s="67">
        <f>ROUND((L340/10.9375)+(M340/9.2105)+(N340/3.8889)-(O340/12.5),0)</f>
        <v>0</v>
      </c>
      <c r="R340" s="50">
        <v>0</v>
      </c>
      <c r="S340" s="51">
        <f>V340</f>
        <v>0</v>
      </c>
      <c r="T340" s="52">
        <f>R340*S340</f>
        <v>0</v>
      </c>
      <c r="U340" s="51">
        <f>IF(ISBLANK(G340),999,MIN(G340,I340))</f>
        <v>999</v>
      </c>
      <c r="V340" s="51">
        <f>IF(U340=999,I340,U340)</f>
        <v>0</v>
      </c>
      <c r="W340" s="51">
        <f>P340*R340</f>
        <v>0</v>
      </c>
    </row>
    <row r="341" spans="9:23" ht="12.75">
      <c r="I341" s="48">
        <f>(L341/10.9375)+(M341/9.2105)+(N341/3.8889)-(O341/12.5)</f>
        <v>0</v>
      </c>
      <c r="J341" s="67">
        <f>ROUND((L341/10.9375)+(M341/9.2105)+(N341/3.8889)-(O341/12.5),0)</f>
        <v>0</v>
      </c>
      <c r="R341" s="50">
        <v>0</v>
      </c>
      <c r="S341" s="51">
        <f>V341</f>
        <v>0</v>
      </c>
      <c r="T341" s="52">
        <f>R341*S341</f>
        <v>0</v>
      </c>
      <c r="U341" s="51">
        <f>IF(ISBLANK(G341),999,MIN(G341,I341))</f>
        <v>999</v>
      </c>
      <c r="V341" s="51">
        <f>IF(U341=999,I341,U341)</f>
        <v>0</v>
      </c>
      <c r="W341" s="51">
        <f>P341*R341</f>
        <v>0</v>
      </c>
    </row>
    <row r="342" spans="9:23" ht="12.75">
      <c r="I342" s="48">
        <f>(L342/10.9375)+(M342/9.2105)+(N342/3.8889)-(O342/12.5)</f>
        <v>0</v>
      </c>
      <c r="J342" s="67">
        <f>ROUND((L342/10.9375)+(M342/9.2105)+(N342/3.8889)-(O342/12.5),0)</f>
        <v>0</v>
      </c>
      <c r="R342" s="50">
        <v>0</v>
      </c>
      <c r="S342" s="51">
        <f>V342</f>
        <v>0</v>
      </c>
      <c r="T342" s="52">
        <f>R342*S342</f>
        <v>0</v>
      </c>
      <c r="U342" s="51">
        <f>IF(ISBLANK(G342),999,MIN(G342,I342))</f>
        <v>999</v>
      </c>
      <c r="V342" s="51">
        <f>IF(U342=999,I342,U342)</f>
        <v>0</v>
      </c>
      <c r="W342" s="51">
        <f>P342*R342</f>
        <v>0</v>
      </c>
    </row>
    <row r="343" spans="9:23" ht="12.75">
      <c r="I343" s="48">
        <f>(L343/10.9375)+(M343/9.2105)+(N343/3.8889)-(O343/12.5)</f>
        <v>0</v>
      </c>
      <c r="J343" s="67">
        <f>ROUND((L343/10.9375)+(M343/9.2105)+(N343/3.8889)-(O343/12.5),0)</f>
        <v>0</v>
      </c>
      <c r="R343" s="50">
        <v>0</v>
      </c>
      <c r="S343" s="51">
        <f>V343</f>
        <v>0</v>
      </c>
      <c r="T343" s="52">
        <f>R343*S343</f>
        <v>0</v>
      </c>
      <c r="U343" s="51">
        <f>IF(ISBLANK(G343),999,MIN(G343,I343))</f>
        <v>999</v>
      </c>
      <c r="V343" s="51">
        <f>IF(U343=999,I343,U343)</f>
        <v>0</v>
      </c>
      <c r="W343" s="51">
        <f>P343*R343</f>
        <v>0</v>
      </c>
    </row>
    <row r="344" spans="9:23" ht="12.75">
      <c r="I344" s="48">
        <f>(L344/10.9375)+(M344/9.2105)+(N344/3.8889)-(O344/12.5)</f>
        <v>0</v>
      </c>
      <c r="J344" s="67">
        <f>ROUND((L344/10.9375)+(M344/9.2105)+(N344/3.8889)-(O344/12.5),0)</f>
        <v>0</v>
      </c>
      <c r="R344" s="50">
        <v>0</v>
      </c>
      <c r="S344" s="51">
        <f>V344</f>
        <v>0</v>
      </c>
      <c r="T344" s="52">
        <f>R344*S344</f>
        <v>0</v>
      </c>
      <c r="U344" s="51">
        <f>IF(ISBLANK(G344),999,MIN(G344,I344))</f>
        <v>999</v>
      </c>
      <c r="V344" s="51">
        <f>IF(U344=999,I344,U344)</f>
        <v>0</v>
      </c>
      <c r="W344" s="51">
        <f>P344*R344</f>
        <v>0</v>
      </c>
    </row>
    <row r="345" spans="9:23" ht="12.75">
      <c r="I345" s="48">
        <f>(L345/10.9375)+(M345/9.2105)+(N345/3.8889)-(O345/12.5)</f>
        <v>0</v>
      </c>
      <c r="J345" s="67">
        <f>ROUND((L345/10.9375)+(M345/9.2105)+(N345/3.8889)-(O345/12.5),0)</f>
        <v>0</v>
      </c>
      <c r="R345" s="50">
        <v>0</v>
      </c>
      <c r="S345" s="51">
        <f>V345</f>
        <v>0</v>
      </c>
      <c r="T345" s="52">
        <f>R345*S345</f>
        <v>0</v>
      </c>
      <c r="U345" s="51">
        <f>IF(ISBLANK(G345),999,MIN(G345,I345))</f>
        <v>999</v>
      </c>
      <c r="V345" s="51">
        <f>IF(U345=999,I345,U345)</f>
        <v>0</v>
      </c>
      <c r="W345" s="51">
        <f>P345*R345</f>
        <v>0</v>
      </c>
    </row>
    <row r="346" spans="9:23" ht="12.75">
      <c r="I346" s="48">
        <f>(L346/10.9375)+(M346/9.2105)+(N346/3.8889)-(O346/12.5)</f>
        <v>0</v>
      </c>
      <c r="J346" s="67">
        <f>ROUND((L346/10.9375)+(M346/9.2105)+(N346/3.8889)-(O346/12.5),0)</f>
        <v>0</v>
      </c>
      <c r="R346" s="50">
        <v>0</v>
      </c>
      <c r="S346" s="51">
        <f>V346</f>
        <v>0</v>
      </c>
      <c r="T346" s="52">
        <f>R346*S346</f>
        <v>0</v>
      </c>
      <c r="U346" s="51">
        <f>IF(ISBLANK(G346),999,MIN(G346,I346))</f>
        <v>999</v>
      </c>
      <c r="V346" s="51">
        <f>IF(U346=999,I346,U346)</f>
        <v>0</v>
      </c>
      <c r="W346" s="51">
        <f>P346*R346</f>
        <v>0</v>
      </c>
    </row>
    <row r="347" spans="9:23" ht="12.75">
      <c r="I347" s="48">
        <f>(L347/10.9375)+(M347/9.2105)+(N347/3.8889)-(O347/12.5)</f>
        <v>0</v>
      </c>
      <c r="J347" s="67">
        <f>ROUND((L347/10.9375)+(M347/9.2105)+(N347/3.8889)-(O347/12.5),0)</f>
        <v>0</v>
      </c>
      <c r="R347" s="50">
        <v>0</v>
      </c>
      <c r="S347" s="51">
        <f>V347</f>
        <v>0</v>
      </c>
      <c r="T347" s="52">
        <f>R347*S347</f>
        <v>0</v>
      </c>
      <c r="U347" s="51">
        <f>IF(ISBLANK(G347),999,MIN(G347,I347))</f>
        <v>999</v>
      </c>
      <c r="V347" s="51">
        <f>IF(U347=999,I347,U347)</f>
        <v>0</v>
      </c>
      <c r="W347" s="51">
        <f>P347*R347</f>
        <v>0</v>
      </c>
    </row>
    <row r="348" spans="9:23" ht="12.75">
      <c r="I348" s="48">
        <f>(L348/10.9375)+(M348/9.2105)+(N348/3.8889)-(O348/12.5)</f>
        <v>0</v>
      </c>
      <c r="J348" s="67">
        <f>ROUND((L348/10.9375)+(M348/9.2105)+(N348/3.8889)-(O348/12.5),0)</f>
        <v>0</v>
      </c>
      <c r="R348" s="50">
        <v>0</v>
      </c>
      <c r="S348" s="51">
        <f>V348</f>
        <v>0</v>
      </c>
      <c r="T348" s="52">
        <f>R348*S348</f>
        <v>0</v>
      </c>
      <c r="U348" s="51">
        <f>IF(ISBLANK(G348),999,MIN(G348,I348))</f>
        <v>999</v>
      </c>
      <c r="V348" s="51">
        <f>IF(U348=999,I348,U348)</f>
        <v>0</v>
      </c>
      <c r="W348" s="51">
        <f>P348*R348</f>
        <v>0</v>
      </c>
    </row>
    <row r="349" spans="9:23" ht="12.75">
      <c r="I349" s="48">
        <f>(L349/10.9375)+(M349/9.2105)+(N349/3.8889)-(O349/12.5)</f>
        <v>0</v>
      </c>
      <c r="J349" s="67">
        <f>ROUND((L349/10.9375)+(M349/9.2105)+(N349/3.8889)-(O349/12.5),0)</f>
        <v>0</v>
      </c>
      <c r="R349" s="50">
        <v>0</v>
      </c>
      <c r="S349" s="51">
        <f>V349</f>
        <v>0</v>
      </c>
      <c r="T349" s="52">
        <f>R349*S349</f>
        <v>0</v>
      </c>
      <c r="U349" s="51">
        <f>IF(ISBLANK(G349),999,MIN(G349,I349))</f>
        <v>999</v>
      </c>
      <c r="V349" s="51">
        <f>IF(U349=999,I349,U349)</f>
        <v>0</v>
      </c>
      <c r="W349" s="51">
        <f>P349*R349</f>
        <v>0</v>
      </c>
    </row>
    <row r="350" spans="9:23" ht="12.75">
      <c r="I350" s="48">
        <f>(L350/10.9375)+(M350/9.2105)+(N350/3.8889)-(O350/12.5)</f>
        <v>0</v>
      </c>
      <c r="J350" s="67">
        <f>ROUND((L350/10.9375)+(M350/9.2105)+(N350/3.8889)-(O350/12.5),0)</f>
        <v>0</v>
      </c>
      <c r="R350" s="50">
        <v>0</v>
      </c>
      <c r="S350" s="51">
        <f>V350</f>
        <v>0</v>
      </c>
      <c r="T350" s="52">
        <f>R350*S350</f>
        <v>0</v>
      </c>
      <c r="U350" s="51">
        <f>IF(ISBLANK(G350),999,MIN(G350,I350))</f>
        <v>999</v>
      </c>
      <c r="V350" s="51">
        <f>IF(U350=999,I350,U350)</f>
        <v>0</v>
      </c>
      <c r="W350" s="51">
        <f>P350*R350</f>
        <v>0</v>
      </c>
    </row>
    <row r="351" spans="9:23" ht="12.75">
      <c r="I351" s="48">
        <f>(L351/10.9375)+(M351/9.2105)+(N351/3.8889)-(O351/12.5)</f>
        <v>0</v>
      </c>
      <c r="J351" s="67">
        <f>ROUND((L351/10.9375)+(M351/9.2105)+(N351/3.8889)-(O351/12.5),0)</f>
        <v>0</v>
      </c>
      <c r="R351" s="50">
        <v>0</v>
      </c>
      <c r="S351" s="51">
        <f>V351</f>
        <v>0</v>
      </c>
      <c r="T351" s="52">
        <f>R351*S351</f>
        <v>0</v>
      </c>
      <c r="U351" s="51">
        <f>IF(ISBLANK(G351),999,MIN(G351,I351))</f>
        <v>999</v>
      </c>
      <c r="V351" s="51">
        <f>IF(U351=999,I351,U351)</f>
        <v>0</v>
      </c>
      <c r="W351" s="51">
        <f>P351*R351</f>
        <v>0</v>
      </c>
    </row>
    <row r="352" spans="9:23" ht="12.75">
      <c r="I352" s="48">
        <f>(L352/10.9375)+(M352/9.2105)+(N352/3.8889)-(O352/12.5)</f>
        <v>0</v>
      </c>
      <c r="J352" s="67">
        <f>ROUND((L352/10.9375)+(M352/9.2105)+(N352/3.8889)-(O352/12.5),0)</f>
        <v>0</v>
      </c>
      <c r="R352" s="50">
        <v>0</v>
      </c>
      <c r="S352" s="51">
        <f>V352</f>
        <v>0</v>
      </c>
      <c r="T352" s="52">
        <f>R352*S352</f>
        <v>0</v>
      </c>
      <c r="U352" s="51">
        <f>IF(ISBLANK(G352),999,MIN(G352,I352))</f>
        <v>999</v>
      </c>
      <c r="V352" s="51">
        <f>IF(U352=999,I352,U352)</f>
        <v>0</v>
      </c>
      <c r="W352" s="51">
        <f>P352*R352</f>
        <v>0</v>
      </c>
    </row>
    <row r="353" spans="9:23" ht="12.75">
      <c r="I353" s="48">
        <f>(L353/10.9375)+(M353/9.2105)+(N353/3.8889)-(O353/12.5)</f>
        <v>0</v>
      </c>
      <c r="J353" s="67">
        <f>ROUND((L353/10.9375)+(M353/9.2105)+(N353/3.8889)-(O353/12.5),0)</f>
        <v>0</v>
      </c>
      <c r="R353" s="50">
        <v>0</v>
      </c>
      <c r="S353" s="51">
        <f>V353</f>
        <v>0</v>
      </c>
      <c r="T353" s="52">
        <f>R353*S353</f>
        <v>0</v>
      </c>
      <c r="U353" s="51">
        <f>IF(ISBLANK(G353),999,MIN(G353,I353))</f>
        <v>999</v>
      </c>
      <c r="V353" s="51">
        <f>IF(U353=999,I353,U353)</f>
        <v>0</v>
      </c>
      <c r="W353" s="51">
        <f>P353*R353</f>
        <v>0</v>
      </c>
    </row>
    <row r="354" spans="9:23" ht="12.75">
      <c r="I354" s="48">
        <f>(L354/10.9375)+(M354/9.2105)+(N354/3.8889)-(O354/12.5)</f>
        <v>0</v>
      </c>
      <c r="J354" s="67">
        <f>ROUND((L354/10.9375)+(M354/9.2105)+(N354/3.8889)-(O354/12.5),0)</f>
        <v>0</v>
      </c>
      <c r="R354" s="50">
        <v>0</v>
      </c>
      <c r="S354" s="51">
        <f>V354</f>
        <v>0</v>
      </c>
      <c r="T354" s="52">
        <f>R354*S354</f>
        <v>0</v>
      </c>
      <c r="U354" s="51">
        <f>IF(ISBLANK(G354),999,MIN(G354,I354))</f>
        <v>999</v>
      </c>
      <c r="V354" s="51">
        <f>IF(U354=999,I354,U354)</f>
        <v>0</v>
      </c>
      <c r="W354" s="51">
        <f>P354*R354</f>
        <v>0</v>
      </c>
    </row>
    <row r="355" spans="9:23" ht="12.75">
      <c r="I355" s="48">
        <f>(L355/10.9375)+(M355/9.2105)+(N355/3.8889)-(O355/12.5)</f>
        <v>0</v>
      </c>
      <c r="J355" s="67">
        <f>ROUND((L355/10.9375)+(M355/9.2105)+(N355/3.8889)-(O355/12.5),0)</f>
        <v>0</v>
      </c>
      <c r="R355" s="50">
        <v>0</v>
      </c>
      <c r="S355" s="51">
        <f>V355</f>
        <v>0</v>
      </c>
      <c r="T355" s="52">
        <f>R355*S355</f>
        <v>0</v>
      </c>
      <c r="U355" s="51">
        <f>IF(ISBLANK(G355),999,MIN(G355,I355))</f>
        <v>999</v>
      </c>
      <c r="V355" s="51">
        <f>IF(U355=999,I355,U355)</f>
        <v>0</v>
      </c>
      <c r="W355" s="51">
        <f>P355*R355</f>
        <v>0</v>
      </c>
    </row>
    <row r="356" spans="9:23" ht="12.75">
      <c r="I356" s="48">
        <f>(L356/10.9375)+(M356/9.2105)+(N356/3.8889)-(O356/12.5)</f>
        <v>0</v>
      </c>
      <c r="J356" s="67">
        <f>ROUND((L356/10.9375)+(M356/9.2105)+(N356/3.8889)-(O356/12.5),0)</f>
        <v>0</v>
      </c>
      <c r="R356" s="50">
        <v>0</v>
      </c>
      <c r="S356" s="51">
        <f>V356</f>
        <v>0</v>
      </c>
      <c r="T356" s="52">
        <f>R356*S356</f>
        <v>0</v>
      </c>
      <c r="U356" s="51">
        <f>IF(ISBLANK(G356),999,MIN(G356,I356))</f>
        <v>999</v>
      </c>
      <c r="V356" s="51">
        <f>IF(U356=999,I356,U356)</f>
        <v>0</v>
      </c>
      <c r="W356" s="51">
        <f>P356*R356</f>
        <v>0</v>
      </c>
    </row>
    <row r="357" spans="9:23" ht="12.75">
      <c r="I357" s="48">
        <f>(L357/10.9375)+(M357/9.2105)+(N357/3.8889)-(O357/12.5)</f>
        <v>0</v>
      </c>
      <c r="J357" s="67">
        <f>ROUND((L357/10.9375)+(M357/9.2105)+(N357/3.8889)-(O357/12.5),0)</f>
        <v>0</v>
      </c>
      <c r="R357" s="50">
        <v>0</v>
      </c>
      <c r="S357" s="51">
        <f>V357</f>
        <v>0</v>
      </c>
      <c r="T357" s="52">
        <f>R357*S357</f>
        <v>0</v>
      </c>
      <c r="U357" s="51">
        <f>IF(ISBLANK(G357),999,MIN(G357,I357))</f>
        <v>999</v>
      </c>
      <c r="V357" s="51">
        <f>IF(U357=999,I357,U357)</f>
        <v>0</v>
      </c>
      <c r="W357" s="51">
        <f>P357*R357</f>
        <v>0</v>
      </c>
    </row>
    <row r="358" spans="9:23" ht="12.75">
      <c r="I358" s="48">
        <f>(L358/10.9375)+(M358/9.2105)+(N358/3.8889)-(O358/12.5)</f>
        <v>0</v>
      </c>
      <c r="J358" s="67">
        <f>ROUND((L358/10.9375)+(M358/9.2105)+(N358/3.8889)-(O358/12.5),0)</f>
        <v>0</v>
      </c>
      <c r="R358" s="50">
        <v>0</v>
      </c>
      <c r="S358" s="51">
        <f>V358</f>
        <v>0</v>
      </c>
      <c r="T358" s="52">
        <f>R358*S358</f>
        <v>0</v>
      </c>
      <c r="U358" s="51">
        <f>IF(ISBLANK(G358),999,MIN(G358,I358))</f>
        <v>999</v>
      </c>
      <c r="V358" s="51">
        <f>IF(U358=999,I358,U358)</f>
        <v>0</v>
      </c>
      <c r="W358" s="51">
        <f>P358*R358</f>
        <v>0</v>
      </c>
    </row>
    <row r="359" spans="9:23" ht="12.75">
      <c r="I359" s="48">
        <f>(L359/10.9375)+(M359/9.2105)+(N359/3.8889)-(O359/12.5)</f>
        <v>0</v>
      </c>
      <c r="J359" s="67">
        <f>ROUND((L359/10.9375)+(M359/9.2105)+(N359/3.8889)-(O359/12.5),0)</f>
        <v>0</v>
      </c>
      <c r="R359" s="50">
        <v>0</v>
      </c>
      <c r="S359" s="51">
        <f>V359</f>
        <v>0</v>
      </c>
      <c r="T359" s="52">
        <f>R359*S359</f>
        <v>0</v>
      </c>
      <c r="U359" s="51">
        <f>IF(ISBLANK(G359),999,MIN(G359,I359))</f>
        <v>999</v>
      </c>
      <c r="V359" s="51">
        <f>IF(U359=999,I359,U359)</f>
        <v>0</v>
      </c>
      <c r="W359" s="51">
        <f>P359*R359</f>
        <v>0</v>
      </c>
    </row>
    <row r="360" spans="9:23" ht="12.75">
      <c r="I360" s="48">
        <f>(L360/10.9375)+(M360/9.2105)+(N360/3.8889)-(O360/12.5)</f>
        <v>0</v>
      </c>
      <c r="J360" s="67">
        <f>ROUND((L360/10.9375)+(M360/9.2105)+(N360/3.8889)-(O360/12.5),0)</f>
        <v>0</v>
      </c>
      <c r="R360" s="50">
        <v>0</v>
      </c>
      <c r="S360" s="51">
        <f>V360</f>
        <v>0</v>
      </c>
      <c r="T360" s="52">
        <f>R360*S360</f>
        <v>0</v>
      </c>
      <c r="U360" s="51">
        <f>IF(ISBLANK(G360),999,MIN(G360,I360))</f>
        <v>999</v>
      </c>
      <c r="V360" s="51">
        <f>IF(U360=999,I360,U360)</f>
        <v>0</v>
      </c>
      <c r="W360" s="51">
        <f>P360*R360</f>
        <v>0</v>
      </c>
    </row>
    <row r="361" spans="9:23" ht="12.75">
      <c r="I361" s="48">
        <f>(L361/10.9375)+(M361/9.2105)+(N361/3.8889)-(O361/12.5)</f>
        <v>0</v>
      </c>
      <c r="J361" s="67">
        <f>ROUND((L361/10.9375)+(M361/9.2105)+(N361/3.8889)-(O361/12.5),0)</f>
        <v>0</v>
      </c>
      <c r="R361" s="50">
        <v>0</v>
      </c>
      <c r="S361" s="51">
        <f>V361</f>
        <v>0</v>
      </c>
      <c r="T361" s="52">
        <f>R361*S361</f>
        <v>0</v>
      </c>
      <c r="U361" s="51">
        <f>IF(ISBLANK(G361),999,MIN(G361,I361))</f>
        <v>999</v>
      </c>
      <c r="V361" s="51">
        <f>IF(U361=999,I361,U361)</f>
        <v>0</v>
      </c>
      <c r="W361" s="51">
        <f>P361*R361</f>
        <v>0</v>
      </c>
    </row>
    <row r="362" spans="9:23" ht="12.75">
      <c r="I362" s="48">
        <f>(L362/10.9375)+(M362/9.2105)+(N362/3.8889)-(O362/12.5)</f>
        <v>0</v>
      </c>
      <c r="J362" s="67">
        <f>ROUND((L362/10.9375)+(M362/9.2105)+(N362/3.8889)-(O362/12.5),0)</f>
        <v>0</v>
      </c>
      <c r="R362" s="50">
        <v>0</v>
      </c>
      <c r="S362" s="51">
        <f>V362</f>
        <v>0</v>
      </c>
      <c r="T362" s="52">
        <f>R362*S362</f>
        <v>0</v>
      </c>
      <c r="U362" s="51">
        <f>IF(ISBLANK(G362),999,MIN(G362,I362))</f>
        <v>999</v>
      </c>
      <c r="V362" s="51">
        <f>IF(U362=999,I362,U362)</f>
        <v>0</v>
      </c>
      <c r="W362" s="51">
        <f>P362*R362</f>
        <v>0</v>
      </c>
    </row>
    <row r="363" spans="9:23" ht="12.75">
      <c r="I363" s="48">
        <f>(L363/10.9375)+(M363/9.2105)+(N363/3.8889)-(O363/12.5)</f>
        <v>0</v>
      </c>
      <c r="J363" s="67">
        <f>ROUND((L363/10.9375)+(M363/9.2105)+(N363/3.8889)-(O363/12.5),0)</f>
        <v>0</v>
      </c>
      <c r="R363" s="50">
        <v>0</v>
      </c>
      <c r="S363" s="51">
        <f>V363</f>
        <v>0</v>
      </c>
      <c r="T363" s="52">
        <f>R363*S363</f>
        <v>0</v>
      </c>
      <c r="U363" s="51">
        <f>IF(ISBLANK(G363),999,MIN(G363,I363))</f>
        <v>999</v>
      </c>
      <c r="V363" s="51">
        <f>IF(U363=999,I363,U363)</f>
        <v>0</v>
      </c>
      <c r="W363" s="51">
        <f>P363*R363</f>
        <v>0</v>
      </c>
    </row>
    <row r="364" spans="9:23" ht="12.75">
      <c r="I364" s="48">
        <f>(L364/10.9375)+(M364/9.2105)+(N364/3.8889)-(O364/12.5)</f>
        <v>0</v>
      </c>
      <c r="J364" s="67">
        <f>ROUND((L364/10.9375)+(M364/9.2105)+(N364/3.8889)-(O364/12.5),0)</f>
        <v>0</v>
      </c>
      <c r="R364" s="50">
        <v>0</v>
      </c>
      <c r="S364" s="51">
        <f>V364</f>
        <v>0</v>
      </c>
      <c r="T364" s="52">
        <f>R364*S364</f>
        <v>0</v>
      </c>
      <c r="U364" s="51">
        <f>IF(ISBLANK(G364),999,MIN(G364,I364))</f>
        <v>999</v>
      </c>
      <c r="V364" s="51">
        <f>IF(U364=999,I364,U364)</f>
        <v>0</v>
      </c>
      <c r="W364" s="51">
        <f>P364*R364</f>
        <v>0</v>
      </c>
    </row>
    <row r="365" spans="9:23" ht="12.75">
      <c r="I365" s="48">
        <f>(L365/10.9375)+(M365/9.2105)+(N365/3.8889)-(O365/12.5)</f>
        <v>0</v>
      </c>
      <c r="J365" s="67">
        <f>ROUND((L365/10.9375)+(M365/9.2105)+(N365/3.8889)-(O365/12.5),0)</f>
        <v>0</v>
      </c>
      <c r="R365" s="50">
        <v>0</v>
      </c>
      <c r="S365" s="51">
        <f>V365</f>
        <v>0</v>
      </c>
      <c r="T365" s="52">
        <f>R365*S365</f>
        <v>0</v>
      </c>
      <c r="U365" s="51">
        <f>IF(ISBLANK(G365),999,MIN(G365,I365))</f>
        <v>999</v>
      </c>
      <c r="V365" s="51">
        <f>IF(U365=999,I365,U365)</f>
        <v>0</v>
      </c>
      <c r="W365" s="51">
        <f>P365*R365</f>
        <v>0</v>
      </c>
    </row>
    <row r="366" spans="9:23" ht="12.75">
      <c r="I366" s="48">
        <f>(L366/10.9375)+(M366/9.2105)+(N366/3.8889)-(O366/12.5)</f>
        <v>0</v>
      </c>
      <c r="J366" s="67">
        <f>ROUND((L366/10.9375)+(M366/9.2105)+(N366/3.8889)-(O366/12.5),0)</f>
        <v>0</v>
      </c>
      <c r="R366" s="50">
        <v>0</v>
      </c>
      <c r="S366" s="51">
        <f>V366</f>
        <v>0</v>
      </c>
      <c r="T366" s="52">
        <f>R366*S366</f>
        <v>0</v>
      </c>
      <c r="U366" s="51">
        <f>IF(ISBLANK(G366),999,MIN(G366,I366))</f>
        <v>999</v>
      </c>
      <c r="V366" s="51">
        <f>IF(U366=999,I366,U366)</f>
        <v>0</v>
      </c>
      <c r="W366" s="51">
        <f>P366*R366</f>
        <v>0</v>
      </c>
    </row>
    <row r="367" spans="9:23" ht="12.75">
      <c r="I367" s="48">
        <f>(L367/10.9375)+(M367/9.2105)+(N367/3.8889)-(O367/12.5)</f>
        <v>0</v>
      </c>
      <c r="J367" s="67">
        <f>ROUND((L367/10.9375)+(M367/9.2105)+(N367/3.8889)-(O367/12.5),0)</f>
        <v>0</v>
      </c>
      <c r="R367" s="50">
        <v>0</v>
      </c>
      <c r="S367" s="51">
        <f>V367</f>
        <v>0</v>
      </c>
      <c r="T367" s="52">
        <f>R367*S367</f>
        <v>0</v>
      </c>
      <c r="U367" s="51">
        <f>IF(ISBLANK(G367),999,MIN(G367,I367))</f>
        <v>999</v>
      </c>
      <c r="V367" s="51">
        <f>IF(U367=999,I367,U367)</f>
        <v>0</v>
      </c>
      <c r="W367" s="51">
        <f>P367*R367</f>
        <v>0</v>
      </c>
    </row>
    <row r="368" spans="9:23" ht="12.75">
      <c r="I368" s="48">
        <f>(L368/10.9375)+(M368/9.2105)+(N368/3.8889)-(O368/12.5)</f>
        <v>0</v>
      </c>
      <c r="J368" s="67">
        <f>ROUND((L368/10.9375)+(M368/9.2105)+(N368/3.8889)-(O368/12.5),0)</f>
        <v>0</v>
      </c>
      <c r="R368" s="50">
        <v>0</v>
      </c>
      <c r="S368" s="51">
        <f>V368</f>
        <v>0</v>
      </c>
      <c r="T368" s="52">
        <f>R368*S368</f>
        <v>0</v>
      </c>
      <c r="U368" s="51">
        <f>IF(ISBLANK(G368),999,MIN(G368,I368))</f>
        <v>999</v>
      </c>
      <c r="V368" s="51">
        <f>IF(U368=999,I368,U368)</f>
        <v>0</v>
      </c>
      <c r="W368" s="51">
        <f>P368*R368</f>
        <v>0</v>
      </c>
    </row>
    <row r="369" spans="9:23" ht="12.75">
      <c r="I369" s="48">
        <f>(L369/10.9375)+(M369/9.2105)+(N369/3.8889)-(O369/12.5)</f>
        <v>0</v>
      </c>
      <c r="J369" s="67">
        <f>ROUND((L369/10.9375)+(M369/9.2105)+(N369/3.8889)-(O369/12.5),0)</f>
        <v>0</v>
      </c>
      <c r="R369" s="50">
        <v>0</v>
      </c>
      <c r="S369" s="51">
        <f>V369</f>
        <v>0</v>
      </c>
      <c r="T369" s="52">
        <f>R369*S369</f>
        <v>0</v>
      </c>
      <c r="U369" s="51">
        <f>IF(ISBLANK(G369),999,MIN(G369,I369))</f>
        <v>999</v>
      </c>
      <c r="V369" s="51">
        <f>IF(U369=999,I369,U369)</f>
        <v>0</v>
      </c>
      <c r="W369" s="51">
        <f>P369*R369</f>
        <v>0</v>
      </c>
    </row>
    <row r="370" spans="9:23" ht="12.75">
      <c r="I370" s="48">
        <f>(L370/10.9375)+(M370/9.2105)+(N370/3.8889)-(O370/12.5)</f>
        <v>0</v>
      </c>
      <c r="J370" s="67">
        <f>ROUND((L370/10.9375)+(M370/9.2105)+(N370/3.8889)-(O370/12.5),0)</f>
        <v>0</v>
      </c>
      <c r="R370" s="50">
        <v>0</v>
      </c>
      <c r="S370" s="51">
        <f>V370</f>
        <v>0</v>
      </c>
      <c r="T370" s="52">
        <f>R370*S370</f>
        <v>0</v>
      </c>
      <c r="U370" s="51">
        <f>IF(ISBLANK(G370),999,MIN(G370,I370))</f>
        <v>999</v>
      </c>
      <c r="V370" s="51">
        <f>IF(U370=999,I370,U370)</f>
        <v>0</v>
      </c>
      <c r="W370" s="51">
        <f>P370*R370</f>
        <v>0</v>
      </c>
    </row>
    <row r="371" spans="9:23" ht="12.75">
      <c r="I371" s="48">
        <f>(L371/10.9375)+(M371/9.2105)+(N371/3.8889)-(O371/12.5)</f>
        <v>0</v>
      </c>
      <c r="J371" s="67">
        <f>ROUND((L371/10.9375)+(M371/9.2105)+(N371/3.8889)-(O371/12.5),0)</f>
        <v>0</v>
      </c>
      <c r="R371" s="50">
        <v>0</v>
      </c>
      <c r="S371" s="51">
        <f>V371</f>
        <v>0</v>
      </c>
      <c r="T371" s="52">
        <f>R371*S371</f>
        <v>0</v>
      </c>
      <c r="U371" s="51">
        <f>IF(ISBLANK(G371),999,MIN(G371,I371))</f>
        <v>999</v>
      </c>
      <c r="V371" s="51">
        <f>IF(U371=999,I371,U371)</f>
        <v>0</v>
      </c>
      <c r="W371" s="51">
        <f>P371*R371</f>
        <v>0</v>
      </c>
    </row>
    <row r="372" spans="9:23" ht="12.75">
      <c r="I372" s="48">
        <f>(L372/10.9375)+(M372/9.2105)+(N372/3.8889)-(O372/12.5)</f>
        <v>0</v>
      </c>
      <c r="J372" s="67">
        <f>ROUND((L372/10.9375)+(M372/9.2105)+(N372/3.8889)-(O372/12.5),0)</f>
        <v>0</v>
      </c>
      <c r="R372" s="50">
        <v>0</v>
      </c>
      <c r="S372" s="51">
        <f>V372</f>
        <v>0</v>
      </c>
      <c r="T372" s="52">
        <f>R372*S372</f>
        <v>0</v>
      </c>
      <c r="U372" s="51">
        <f>IF(ISBLANK(G372),999,MIN(G372,I372))</f>
        <v>999</v>
      </c>
      <c r="V372" s="51">
        <f>IF(U372=999,I372,U372)</f>
        <v>0</v>
      </c>
      <c r="W372" s="51">
        <f>P372*R372</f>
        <v>0</v>
      </c>
    </row>
    <row r="373" spans="9:23" ht="12.75">
      <c r="I373" s="48">
        <f>(L373/10.9375)+(M373/9.2105)+(N373/3.8889)-(O373/12.5)</f>
        <v>0</v>
      </c>
      <c r="J373" s="67">
        <f>ROUND((L373/10.9375)+(M373/9.2105)+(N373/3.8889)-(O373/12.5),0)</f>
        <v>0</v>
      </c>
      <c r="R373" s="50">
        <v>0</v>
      </c>
      <c r="S373" s="51">
        <f>V373</f>
        <v>0</v>
      </c>
      <c r="T373" s="52">
        <f>R373*S373</f>
        <v>0</v>
      </c>
      <c r="U373" s="51">
        <f>IF(ISBLANK(G373),999,MIN(G373,I373))</f>
        <v>999</v>
      </c>
      <c r="V373" s="51">
        <f>IF(U373=999,I373,U373)</f>
        <v>0</v>
      </c>
      <c r="W373" s="51">
        <f>P373*R373</f>
        <v>0</v>
      </c>
    </row>
    <row r="374" spans="9:23" ht="12.75">
      <c r="I374" s="48">
        <f>(L374/10.9375)+(M374/9.2105)+(N374/3.8889)-(O374/12.5)</f>
        <v>0</v>
      </c>
      <c r="J374" s="67">
        <f>ROUND((L374/10.9375)+(M374/9.2105)+(N374/3.8889)-(O374/12.5),0)</f>
        <v>0</v>
      </c>
      <c r="R374" s="50">
        <v>0</v>
      </c>
      <c r="S374" s="51">
        <f>V374</f>
        <v>0</v>
      </c>
      <c r="T374" s="52">
        <f>R374*S374</f>
        <v>0</v>
      </c>
      <c r="U374" s="51">
        <f>IF(ISBLANK(G374),999,MIN(G374,I374))</f>
        <v>999</v>
      </c>
      <c r="V374" s="51">
        <f>IF(U374=999,I374,U374)</f>
        <v>0</v>
      </c>
      <c r="W374" s="51">
        <f>P374*R374</f>
        <v>0</v>
      </c>
    </row>
    <row r="375" spans="9:23" ht="12.75">
      <c r="I375" s="48">
        <f>(L375/10.9375)+(M375/9.2105)+(N375/3.8889)-(O375/12.5)</f>
        <v>0</v>
      </c>
      <c r="J375" s="67">
        <f>ROUND((L375/10.9375)+(M375/9.2105)+(N375/3.8889)-(O375/12.5),0)</f>
        <v>0</v>
      </c>
      <c r="R375" s="50">
        <v>0</v>
      </c>
      <c r="S375" s="51">
        <f>V375</f>
        <v>0</v>
      </c>
      <c r="T375" s="52">
        <f>R375*S375</f>
        <v>0</v>
      </c>
      <c r="U375" s="51">
        <f>IF(ISBLANK(G375),999,MIN(G375,I375))</f>
        <v>999</v>
      </c>
      <c r="V375" s="51">
        <f>IF(U375=999,I375,U375)</f>
        <v>0</v>
      </c>
      <c r="W375" s="51">
        <f>P375*R375</f>
        <v>0</v>
      </c>
    </row>
    <row r="376" spans="9:23" ht="12.75">
      <c r="I376" s="48">
        <f>(L376/10.9375)+(M376/9.2105)+(N376/3.8889)-(O376/12.5)</f>
        <v>0</v>
      </c>
      <c r="J376" s="67">
        <f>ROUND((L376/10.9375)+(M376/9.2105)+(N376/3.8889)-(O376/12.5),0)</f>
        <v>0</v>
      </c>
      <c r="R376" s="50">
        <v>0</v>
      </c>
      <c r="S376" s="51">
        <f>V376</f>
        <v>0</v>
      </c>
      <c r="T376" s="52">
        <f>R376*S376</f>
        <v>0</v>
      </c>
      <c r="U376" s="51">
        <f>IF(ISBLANK(G376),999,MIN(G376,I376))</f>
        <v>999</v>
      </c>
      <c r="V376" s="51">
        <f>IF(U376=999,I376,U376)</f>
        <v>0</v>
      </c>
      <c r="W376" s="51">
        <f>P376*R376</f>
        <v>0</v>
      </c>
    </row>
    <row r="377" spans="9:23" ht="12.75">
      <c r="I377" s="48">
        <f>(L377/10.9375)+(M377/9.2105)+(N377/3.8889)-(O377/12.5)</f>
        <v>0</v>
      </c>
      <c r="J377" s="67">
        <f>ROUND((L377/10.9375)+(M377/9.2105)+(N377/3.8889)-(O377/12.5),0)</f>
        <v>0</v>
      </c>
      <c r="R377" s="50">
        <v>0</v>
      </c>
      <c r="S377" s="51">
        <f>V377</f>
        <v>0</v>
      </c>
      <c r="T377" s="52">
        <f>R377*S377</f>
        <v>0</v>
      </c>
      <c r="U377" s="51">
        <f>IF(ISBLANK(G377),999,MIN(G377,I377))</f>
        <v>999</v>
      </c>
      <c r="V377" s="51">
        <f>IF(U377=999,I377,U377)</f>
        <v>0</v>
      </c>
      <c r="W377" s="51">
        <f>P377*R377</f>
        <v>0</v>
      </c>
    </row>
    <row r="378" spans="9:23" ht="12.75">
      <c r="I378" s="48">
        <f>(L378/10.9375)+(M378/9.2105)+(N378/3.8889)-(O378/12.5)</f>
        <v>0</v>
      </c>
      <c r="J378" s="67">
        <f>ROUND((L378/10.9375)+(M378/9.2105)+(N378/3.8889)-(O378/12.5),0)</f>
        <v>0</v>
      </c>
      <c r="R378" s="50">
        <v>0</v>
      </c>
      <c r="S378" s="51">
        <f>V378</f>
        <v>0</v>
      </c>
      <c r="T378" s="52">
        <f>R378*S378</f>
        <v>0</v>
      </c>
      <c r="U378" s="51">
        <f>IF(ISBLANK(G378),999,MIN(G378,I378))</f>
        <v>999</v>
      </c>
      <c r="V378" s="51">
        <f>IF(U378=999,I378,U378)</f>
        <v>0</v>
      </c>
      <c r="W378" s="51">
        <f>P378*R378</f>
        <v>0</v>
      </c>
    </row>
    <row r="379" spans="9:23" ht="12.75">
      <c r="I379" s="48">
        <f>(L379/10.9375)+(M379/9.2105)+(N379/3.8889)-(O379/12.5)</f>
        <v>0</v>
      </c>
      <c r="J379" s="67">
        <f>ROUND((L379/10.9375)+(M379/9.2105)+(N379/3.8889)-(O379/12.5),0)</f>
        <v>0</v>
      </c>
      <c r="R379" s="50">
        <v>0</v>
      </c>
      <c r="S379" s="51">
        <f>V379</f>
        <v>0</v>
      </c>
      <c r="T379" s="52">
        <f>R379*S379</f>
        <v>0</v>
      </c>
      <c r="U379" s="51">
        <f>IF(ISBLANK(G379),999,MIN(G379,I379))</f>
        <v>999</v>
      </c>
      <c r="V379" s="51">
        <f>IF(U379=999,I379,U379)</f>
        <v>0</v>
      </c>
      <c r="W379" s="51">
        <f>P379*R379</f>
        <v>0</v>
      </c>
    </row>
    <row r="380" spans="9:23" ht="12.75">
      <c r="I380" s="48">
        <f>(L380/10.9375)+(M380/9.2105)+(N380/3.8889)-(O380/12.5)</f>
        <v>0</v>
      </c>
      <c r="J380" s="67">
        <f>ROUND((L380/10.9375)+(M380/9.2105)+(N380/3.8889)-(O380/12.5),0)</f>
        <v>0</v>
      </c>
      <c r="R380" s="50">
        <v>0</v>
      </c>
      <c r="S380" s="51">
        <f>V380</f>
        <v>0</v>
      </c>
      <c r="T380" s="52">
        <f>R380*S380</f>
        <v>0</v>
      </c>
      <c r="U380" s="51">
        <f>IF(ISBLANK(G380),999,MIN(G380,I380))</f>
        <v>999</v>
      </c>
      <c r="V380" s="51">
        <f>IF(U380=999,I380,U380)</f>
        <v>0</v>
      </c>
      <c r="W380" s="51">
        <f>P380*R380</f>
        <v>0</v>
      </c>
    </row>
    <row r="381" spans="9:23" ht="12.75">
      <c r="I381" s="48">
        <f>(L381/10.9375)+(M381/9.2105)+(N381/3.8889)-(O381/12.5)</f>
        <v>0</v>
      </c>
      <c r="J381" s="67">
        <f>ROUND((L381/10.9375)+(M381/9.2105)+(N381/3.8889)-(O381/12.5),0)</f>
        <v>0</v>
      </c>
      <c r="R381" s="50">
        <v>0</v>
      </c>
      <c r="S381" s="51">
        <f>V381</f>
        <v>0</v>
      </c>
      <c r="T381" s="52">
        <f>R381*S381</f>
        <v>0</v>
      </c>
      <c r="U381" s="51">
        <f>IF(ISBLANK(G381),999,MIN(G381,I381))</f>
        <v>999</v>
      </c>
      <c r="V381" s="51">
        <f>IF(U381=999,I381,U381)</f>
        <v>0</v>
      </c>
      <c r="W381" s="51">
        <f>P381*R381</f>
        <v>0</v>
      </c>
    </row>
    <row r="382" spans="9:23" ht="12.75">
      <c r="I382" s="48">
        <f>(L382/10.9375)+(M382/9.2105)+(N382/3.8889)-(O382/12.5)</f>
        <v>0</v>
      </c>
      <c r="J382" s="67">
        <f>ROUND((L382/10.9375)+(M382/9.2105)+(N382/3.8889)-(O382/12.5),0)</f>
        <v>0</v>
      </c>
      <c r="R382" s="50">
        <v>0</v>
      </c>
      <c r="S382" s="51">
        <f>V382</f>
        <v>0</v>
      </c>
      <c r="T382" s="52">
        <f>R382*S382</f>
        <v>0</v>
      </c>
      <c r="U382" s="51">
        <f>IF(ISBLANK(G382),999,MIN(G382,I382))</f>
        <v>999</v>
      </c>
      <c r="V382" s="51">
        <f>IF(U382=999,I382,U382)</f>
        <v>0</v>
      </c>
      <c r="W382" s="51">
        <f>P382*R382</f>
        <v>0</v>
      </c>
    </row>
    <row r="383" spans="9:23" ht="12.75">
      <c r="I383" s="48">
        <f>(L383/10.9375)+(M383/9.2105)+(N383/3.8889)-(O383/12.5)</f>
        <v>0</v>
      </c>
      <c r="J383" s="67">
        <f>ROUND((L383/10.9375)+(M383/9.2105)+(N383/3.8889)-(O383/12.5),0)</f>
        <v>0</v>
      </c>
      <c r="R383" s="50">
        <v>0</v>
      </c>
      <c r="S383" s="51">
        <f>V383</f>
        <v>0</v>
      </c>
      <c r="T383" s="52">
        <f>R383*S383</f>
        <v>0</v>
      </c>
      <c r="U383" s="51">
        <f>IF(ISBLANK(G383),999,MIN(G383,I383))</f>
        <v>999</v>
      </c>
      <c r="V383" s="51">
        <f>IF(U383=999,I383,U383)</f>
        <v>0</v>
      </c>
      <c r="W383" s="51">
        <f>P383*R383</f>
        <v>0</v>
      </c>
    </row>
    <row r="384" spans="9:23" ht="12.75">
      <c r="I384" s="48">
        <f>(L384/10.9375)+(M384/9.2105)+(N384/3.8889)-(O384/12.5)</f>
        <v>0</v>
      </c>
      <c r="J384" s="67">
        <f>ROUND((L384/10.9375)+(M384/9.2105)+(N384/3.8889)-(O384/12.5),0)</f>
        <v>0</v>
      </c>
      <c r="R384" s="50">
        <v>0</v>
      </c>
      <c r="S384" s="51">
        <f>V384</f>
        <v>0</v>
      </c>
      <c r="T384" s="52">
        <f>R384*S384</f>
        <v>0</v>
      </c>
      <c r="U384" s="51">
        <f>IF(ISBLANK(G384),999,MIN(G384,I384))</f>
        <v>999</v>
      </c>
      <c r="V384" s="51">
        <f>IF(U384=999,I384,U384)</f>
        <v>0</v>
      </c>
      <c r="W384" s="51">
        <f>P384*R384</f>
        <v>0</v>
      </c>
    </row>
    <row r="385" spans="9:23" ht="12.75">
      <c r="I385" s="48">
        <f>(L385/10.9375)+(M385/9.2105)+(N385/3.8889)-(O385/12.5)</f>
        <v>0</v>
      </c>
      <c r="J385" s="67">
        <f>ROUND((L385/10.9375)+(M385/9.2105)+(N385/3.8889)-(O385/12.5),0)</f>
        <v>0</v>
      </c>
      <c r="R385" s="50">
        <v>0</v>
      </c>
      <c r="S385" s="51">
        <f>V385</f>
        <v>0</v>
      </c>
      <c r="T385" s="52">
        <f>R385*S385</f>
        <v>0</v>
      </c>
      <c r="U385" s="51">
        <f>IF(ISBLANK(G385),999,MIN(G385,I385))</f>
        <v>999</v>
      </c>
      <c r="V385" s="51">
        <f>IF(U385=999,I385,U385)</f>
        <v>0</v>
      </c>
      <c r="W385" s="51">
        <f>P385*R385</f>
        <v>0</v>
      </c>
    </row>
    <row r="386" spans="9:23" ht="12.75">
      <c r="I386" s="48">
        <f>(L386/10.9375)+(M386/9.2105)+(N386/3.8889)-(O386/12.5)</f>
        <v>0</v>
      </c>
      <c r="J386" s="67">
        <f>ROUND((L386/10.9375)+(M386/9.2105)+(N386/3.8889)-(O386/12.5),0)</f>
        <v>0</v>
      </c>
      <c r="R386" s="50">
        <v>0</v>
      </c>
      <c r="S386" s="51">
        <f>V386</f>
        <v>0</v>
      </c>
      <c r="T386" s="52">
        <f>R386*S386</f>
        <v>0</v>
      </c>
      <c r="U386" s="51">
        <f>IF(ISBLANK(G386),999,MIN(G386,I386))</f>
        <v>999</v>
      </c>
      <c r="V386" s="51">
        <f>IF(U386=999,I386,U386)</f>
        <v>0</v>
      </c>
      <c r="W386" s="51">
        <f>P386*R386</f>
        <v>0</v>
      </c>
    </row>
    <row r="387" spans="9:23" ht="12.75">
      <c r="I387" s="48">
        <f>(L387/10.9375)+(M387/9.2105)+(N387/3.8889)-(O387/12.5)</f>
        <v>0</v>
      </c>
      <c r="J387" s="67">
        <f>ROUND((L387/10.9375)+(M387/9.2105)+(N387/3.8889)-(O387/12.5),0)</f>
        <v>0</v>
      </c>
      <c r="R387" s="50">
        <v>0</v>
      </c>
      <c r="S387" s="51">
        <f>V387</f>
        <v>0</v>
      </c>
      <c r="T387" s="52">
        <f>R387*S387</f>
        <v>0</v>
      </c>
      <c r="U387" s="51">
        <f>IF(ISBLANK(G387),999,MIN(G387,I387))</f>
        <v>999</v>
      </c>
      <c r="V387" s="51">
        <f>IF(U387=999,I387,U387)</f>
        <v>0</v>
      </c>
      <c r="W387" s="51">
        <f>P387*R387</f>
        <v>0</v>
      </c>
    </row>
    <row r="388" spans="9:23" ht="12.75">
      <c r="I388" s="48">
        <f>(L388/10.9375)+(M388/9.2105)+(N388/3.8889)-(O388/12.5)</f>
        <v>0</v>
      </c>
      <c r="J388" s="67">
        <f>ROUND((L388/10.9375)+(M388/9.2105)+(N388/3.8889)-(O388/12.5),0)</f>
        <v>0</v>
      </c>
      <c r="R388" s="50">
        <v>0</v>
      </c>
      <c r="S388" s="51">
        <f>V388</f>
        <v>0</v>
      </c>
      <c r="T388" s="52">
        <f>R388*S388</f>
        <v>0</v>
      </c>
      <c r="U388" s="51">
        <f>IF(ISBLANK(G388),999,MIN(G388,I388))</f>
        <v>999</v>
      </c>
      <c r="V388" s="51">
        <f>IF(U388=999,I388,U388)</f>
        <v>0</v>
      </c>
      <c r="W388" s="51">
        <f>P388*R388</f>
        <v>0</v>
      </c>
    </row>
    <row r="389" spans="9:23" ht="12.75">
      <c r="I389" s="48">
        <f>(L389/10.9375)+(M389/9.2105)+(N389/3.8889)-(O389/12.5)</f>
        <v>0</v>
      </c>
      <c r="J389" s="67">
        <f>ROUND((L389/10.9375)+(M389/9.2105)+(N389/3.8889)-(O389/12.5),0)</f>
        <v>0</v>
      </c>
      <c r="R389" s="50">
        <v>0</v>
      </c>
      <c r="S389" s="51">
        <f>V389</f>
        <v>0</v>
      </c>
      <c r="T389" s="52">
        <f>R389*S389</f>
        <v>0</v>
      </c>
      <c r="U389" s="51">
        <f>IF(ISBLANK(G389),999,MIN(G389,I389))</f>
        <v>999</v>
      </c>
      <c r="V389" s="51">
        <f>IF(U389=999,I389,U389)</f>
        <v>0</v>
      </c>
      <c r="W389" s="51">
        <f>P389*R389</f>
        <v>0</v>
      </c>
    </row>
    <row r="390" spans="9:23" ht="12.75">
      <c r="I390" s="48">
        <f>(L390/10.9375)+(M390/9.2105)+(N390/3.8889)-(O390/12.5)</f>
        <v>0</v>
      </c>
      <c r="J390" s="67">
        <f>ROUND((L390/10.9375)+(M390/9.2105)+(N390/3.8889)-(O390/12.5),0)</f>
        <v>0</v>
      </c>
      <c r="R390" s="50">
        <v>0</v>
      </c>
      <c r="S390" s="51">
        <f>V390</f>
        <v>0</v>
      </c>
      <c r="T390" s="52">
        <f>R390*S390</f>
        <v>0</v>
      </c>
      <c r="U390" s="51">
        <f>IF(ISBLANK(G390),999,MIN(G390,I390))</f>
        <v>999</v>
      </c>
      <c r="V390" s="51">
        <f>IF(U390=999,I390,U390)</f>
        <v>0</v>
      </c>
      <c r="W390" s="51">
        <f>P390*R390</f>
        <v>0</v>
      </c>
    </row>
    <row r="391" spans="9:23" ht="12.75">
      <c r="I391" s="48">
        <f>(L391/10.9375)+(M391/9.2105)+(N391/3.8889)-(O391/12.5)</f>
        <v>0</v>
      </c>
      <c r="J391" s="67">
        <f>ROUND((L391/10.9375)+(M391/9.2105)+(N391/3.8889)-(O391/12.5),0)</f>
        <v>0</v>
      </c>
      <c r="R391" s="50">
        <v>0</v>
      </c>
      <c r="S391" s="51">
        <f>V391</f>
        <v>0</v>
      </c>
      <c r="T391" s="52">
        <f>R391*S391</f>
        <v>0</v>
      </c>
      <c r="U391" s="51">
        <f>IF(ISBLANK(G391),999,MIN(G391,I391))</f>
        <v>999</v>
      </c>
      <c r="V391" s="51">
        <f>IF(U391=999,I391,U391)</f>
        <v>0</v>
      </c>
      <c r="W391" s="51">
        <f>P391*R391</f>
        <v>0</v>
      </c>
    </row>
    <row r="392" spans="9:23" ht="12.75">
      <c r="I392" s="48">
        <f>(L392/10.9375)+(M392/9.2105)+(N392/3.8889)-(O392/12.5)</f>
        <v>0</v>
      </c>
      <c r="J392" s="67">
        <f>ROUND((L392/10.9375)+(M392/9.2105)+(N392/3.8889)-(O392/12.5),0)</f>
        <v>0</v>
      </c>
      <c r="R392" s="50">
        <v>0</v>
      </c>
      <c r="S392" s="51">
        <f>V392</f>
        <v>0</v>
      </c>
      <c r="T392" s="52">
        <f>R392*S392</f>
        <v>0</v>
      </c>
      <c r="U392" s="51">
        <f>IF(ISBLANK(G392),999,MIN(G392,I392))</f>
        <v>999</v>
      </c>
      <c r="V392" s="51">
        <f>IF(U392=999,I392,U392)</f>
        <v>0</v>
      </c>
      <c r="W392" s="51">
        <f>P392*R392</f>
        <v>0</v>
      </c>
    </row>
    <row r="393" spans="9:23" ht="12.75">
      <c r="I393" s="48">
        <f>(L393/10.9375)+(M393/9.2105)+(N393/3.8889)-(O393/12.5)</f>
        <v>0</v>
      </c>
      <c r="J393" s="67">
        <f>ROUND((L393/10.9375)+(M393/9.2105)+(N393/3.8889)-(O393/12.5),0)</f>
        <v>0</v>
      </c>
      <c r="R393" s="50">
        <v>0</v>
      </c>
      <c r="S393" s="51">
        <f>V393</f>
        <v>0</v>
      </c>
      <c r="T393" s="52">
        <f>R393*S393</f>
        <v>0</v>
      </c>
      <c r="U393" s="51">
        <f>IF(ISBLANK(G393),999,MIN(G393,I393))</f>
        <v>999</v>
      </c>
      <c r="V393" s="51">
        <f>IF(U393=999,I393,U393)</f>
        <v>0</v>
      </c>
      <c r="W393" s="51">
        <f>P393*R393</f>
        <v>0</v>
      </c>
    </row>
    <row r="394" spans="9:23" ht="12.75">
      <c r="I394" s="48">
        <f>(L394/10.9375)+(M394/9.2105)+(N394/3.8889)-(O394/12.5)</f>
        <v>0</v>
      </c>
      <c r="J394" s="67">
        <f>ROUND((L394/10.9375)+(M394/9.2105)+(N394/3.8889)-(O394/12.5),0)</f>
        <v>0</v>
      </c>
      <c r="R394" s="50">
        <v>0</v>
      </c>
      <c r="S394" s="51">
        <f>V394</f>
        <v>0</v>
      </c>
      <c r="T394" s="52">
        <f>R394*S394</f>
        <v>0</v>
      </c>
      <c r="U394" s="51">
        <f>IF(ISBLANK(G394),999,MIN(G394,I394))</f>
        <v>999</v>
      </c>
      <c r="V394" s="51">
        <f>IF(U394=999,I394,U394)</f>
        <v>0</v>
      </c>
      <c r="W394" s="51">
        <f>P394*R394</f>
        <v>0</v>
      </c>
    </row>
    <row r="395" spans="9:23" ht="12.75">
      <c r="I395" s="48">
        <f>(L395/10.9375)+(M395/9.2105)+(N395/3.8889)-(O395/12.5)</f>
        <v>0</v>
      </c>
      <c r="J395" s="67">
        <f>ROUND((L395/10.9375)+(M395/9.2105)+(N395/3.8889)-(O395/12.5),0)</f>
        <v>0</v>
      </c>
      <c r="R395" s="50">
        <v>0</v>
      </c>
      <c r="S395" s="51">
        <f>V395</f>
        <v>0</v>
      </c>
      <c r="T395" s="52">
        <f>R395*S395</f>
        <v>0</v>
      </c>
      <c r="U395" s="51">
        <f>IF(ISBLANK(G395),999,MIN(G395,I395))</f>
        <v>999</v>
      </c>
      <c r="V395" s="51">
        <f>IF(U395=999,I395,U395)</f>
        <v>0</v>
      </c>
      <c r="W395" s="51">
        <f>P395*R395</f>
        <v>0</v>
      </c>
    </row>
    <row r="396" spans="9:23" ht="12.75">
      <c r="I396" s="48">
        <f>(L396/10.9375)+(M396/9.2105)+(N396/3.8889)-(O396/12.5)</f>
        <v>0</v>
      </c>
      <c r="J396" s="67">
        <f>ROUND((L396/10.9375)+(M396/9.2105)+(N396/3.8889)-(O396/12.5),0)</f>
        <v>0</v>
      </c>
      <c r="R396" s="50">
        <v>0</v>
      </c>
      <c r="S396" s="51">
        <f>V396</f>
        <v>0</v>
      </c>
      <c r="T396" s="52">
        <f>R396*S396</f>
        <v>0</v>
      </c>
      <c r="U396" s="51">
        <f>IF(ISBLANK(G396),999,MIN(G396,I396))</f>
        <v>999</v>
      </c>
      <c r="V396" s="51">
        <f>IF(U396=999,I396,U396)</f>
        <v>0</v>
      </c>
      <c r="W396" s="51">
        <f>P396*R396</f>
        <v>0</v>
      </c>
    </row>
    <row r="397" spans="9:23" ht="12.75">
      <c r="I397" s="48">
        <f>(L397/10.9375)+(M397/9.2105)+(N397/3.8889)-(O397/12.5)</f>
        <v>0</v>
      </c>
      <c r="J397" s="67">
        <f>ROUND((L397/10.9375)+(M397/9.2105)+(N397/3.8889)-(O397/12.5),0)</f>
        <v>0</v>
      </c>
      <c r="R397" s="50">
        <v>0</v>
      </c>
      <c r="S397" s="51">
        <f>V397</f>
        <v>0</v>
      </c>
      <c r="T397" s="52">
        <f>R397*S397</f>
        <v>0</v>
      </c>
      <c r="U397" s="51">
        <f>IF(ISBLANK(G397),999,MIN(G397,I397))</f>
        <v>999</v>
      </c>
      <c r="V397" s="51">
        <f>IF(U397=999,I397,U397)</f>
        <v>0</v>
      </c>
      <c r="W397" s="51">
        <f>P397*R397</f>
        <v>0</v>
      </c>
    </row>
    <row r="398" spans="9:23" ht="12.75">
      <c r="I398" s="48">
        <f>(L398/10.9375)+(M398/9.2105)+(N398/3.8889)-(O398/12.5)</f>
        <v>0</v>
      </c>
      <c r="J398" s="67">
        <f>ROUND((L398/10.9375)+(M398/9.2105)+(N398/3.8889)-(O398/12.5),0)</f>
        <v>0</v>
      </c>
      <c r="R398" s="50">
        <v>0</v>
      </c>
      <c r="S398" s="51">
        <f>V398</f>
        <v>0</v>
      </c>
      <c r="T398" s="52">
        <f>R398*S398</f>
        <v>0</v>
      </c>
      <c r="U398" s="51">
        <f>IF(ISBLANK(G398),999,MIN(G398,I398))</f>
        <v>999</v>
      </c>
      <c r="V398" s="51">
        <f>IF(U398=999,I398,U398)</f>
        <v>0</v>
      </c>
      <c r="W398" s="51">
        <f>P398*R398</f>
        <v>0</v>
      </c>
    </row>
    <row r="399" spans="9:23" ht="12.75">
      <c r="I399" s="48">
        <f>(L399/10.9375)+(M399/9.2105)+(N399/3.8889)-(O399/12.5)</f>
        <v>0</v>
      </c>
      <c r="J399" s="67">
        <f>ROUND((L399/10.9375)+(M399/9.2105)+(N399/3.8889)-(O399/12.5),0)</f>
        <v>0</v>
      </c>
      <c r="R399" s="50">
        <v>0</v>
      </c>
      <c r="S399" s="51">
        <f>V399</f>
        <v>0</v>
      </c>
      <c r="T399" s="52">
        <f>R399*S399</f>
        <v>0</v>
      </c>
      <c r="U399" s="51">
        <f>IF(ISBLANK(G399),999,MIN(G399,I399))</f>
        <v>999</v>
      </c>
      <c r="V399" s="51">
        <f>IF(U399=999,I399,U399)</f>
        <v>0</v>
      </c>
      <c r="W399" s="51">
        <f>P399*R399</f>
        <v>0</v>
      </c>
    </row>
    <row r="400" spans="9:23" ht="12.75">
      <c r="I400" s="48">
        <f>(L400/10.9375)+(M400/9.2105)+(N400/3.8889)-(O400/12.5)</f>
        <v>0</v>
      </c>
      <c r="J400" s="67">
        <f>ROUND((L400/10.9375)+(M400/9.2105)+(N400/3.8889)-(O400/12.5),0)</f>
        <v>0</v>
      </c>
      <c r="R400" s="50">
        <v>0</v>
      </c>
      <c r="S400" s="51">
        <f>V400</f>
        <v>0</v>
      </c>
      <c r="T400" s="52">
        <f>R400*S400</f>
        <v>0</v>
      </c>
      <c r="U400" s="51">
        <f>IF(ISBLANK(G400),999,MIN(G400,I400))</f>
        <v>999</v>
      </c>
      <c r="V400" s="51">
        <f>IF(U400=999,I400,U400)</f>
        <v>0</v>
      </c>
      <c r="W400" s="51">
        <f>P400*R400</f>
        <v>0</v>
      </c>
    </row>
    <row r="401" spans="9:23" ht="12.75">
      <c r="I401" s="48">
        <f>(L401/10.9375)+(M401/9.2105)+(N401/3.8889)-(O401/12.5)</f>
        <v>0</v>
      </c>
      <c r="J401" s="67">
        <f>ROUND((L401/10.9375)+(M401/9.2105)+(N401/3.8889)-(O401/12.5),0)</f>
        <v>0</v>
      </c>
      <c r="R401" s="50">
        <v>0</v>
      </c>
      <c r="S401" s="51">
        <f>V401</f>
        <v>0</v>
      </c>
      <c r="T401" s="52">
        <f>R401*S401</f>
        <v>0</v>
      </c>
      <c r="U401" s="51">
        <f>IF(ISBLANK(G401),999,MIN(G401,I401))</f>
        <v>999</v>
      </c>
      <c r="V401" s="51">
        <f>IF(U401=999,I401,U401)</f>
        <v>0</v>
      </c>
      <c r="W401" s="51">
        <f>P401*R401</f>
        <v>0</v>
      </c>
    </row>
    <row r="402" spans="9:23" ht="12.75">
      <c r="I402" s="48">
        <f>(L402/10.9375)+(M402/9.2105)+(N402/3.8889)-(O402/12.5)</f>
        <v>0</v>
      </c>
      <c r="J402" s="67">
        <f>ROUND((L402/10.9375)+(M402/9.2105)+(N402/3.8889)-(O402/12.5),0)</f>
        <v>0</v>
      </c>
      <c r="R402" s="50">
        <v>0</v>
      </c>
      <c r="S402" s="51">
        <f>V402</f>
        <v>0</v>
      </c>
      <c r="T402" s="52">
        <f>R402*S402</f>
        <v>0</v>
      </c>
      <c r="U402" s="51">
        <f>IF(ISBLANK(G402),999,MIN(G402,I402))</f>
        <v>999</v>
      </c>
      <c r="V402" s="51">
        <f>IF(U402=999,I402,U402)</f>
        <v>0</v>
      </c>
      <c r="W402" s="51">
        <f>P402*R402</f>
        <v>0</v>
      </c>
    </row>
    <row r="403" spans="9:23" ht="12.75">
      <c r="I403" s="48">
        <f>(L403/10.9375)+(M403/9.2105)+(N403/3.8889)-(O403/12.5)</f>
        <v>0</v>
      </c>
      <c r="J403" s="67">
        <f>ROUND((L403/10.9375)+(M403/9.2105)+(N403/3.8889)-(O403/12.5),0)</f>
        <v>0</v>
      </c>
      <c r="R403" s="50">
        <v>0</v>
      </c>
      <c r="S403" s="51">
        <f>V403</f>
        <v>0</v>
      </c>
      <c r="T403" s="52">
        <f>R403*S403</f>
        <v>0</v>
      </c>
      <c r="U403" s="51">
        <f>IF(ISBLANK(G403),999,MIN(G403,I403))</f>
        <v>999</v>
      </c>
      <c r="V403" s="51">
        <f>IF(U403=999,I403,U403)</f>
        <v>0</v>
      </c>
      <c r="W403" s="51">
        <f>P403*R403</f>
        <v>0</v>
      </c>
    </row>
    <row r="404" spans="9:23" ht="12.75">
      <c r="I404" s="48">
        <f>(L404/10.9375)+(M404/9.2105)+(N404/3.8889)-(O404/12.5)</f>
        <v>0</v>
      </c>
      <c r="J404" s="67">
        <f>ROUND((L404/10.9375)+(M404/9.2105)+(N404/3.8889)-(O404/12.5),0)</f>
        <v>0</v>
      </c>
      <c r="R404" s="50">
        <v>0</v>
      </c>
      <c r="S404" s="51">
        <f>V404</f>
        <v>0</v>
      </c>
      <c r="T404" s="52">
        <f>R404*S404</f>
        <v>0</v>
      </c>
      <c r="U404" s="51">
        <f>IF(ISBLANK(G404),999,MIN(G404,I404))</f>
        <v>999</v>
      </c>
      <c r="V404" s="51">
        <f>IF(U404=999,I404,U404)</f>
        <v>0</v>
      </c>
      <c r="W404" s="51">
        <f>P404*R404</f>
        <v>0</v>
      </c>
    </row>
    <row r="405" spans="9:23" ht="12.75">
      <c r="I405" s="48">
        <f>(L405/10.9375)+(M405/9.2105)+(N405/3.8889)-(O405/12.5)</f>
        <v>0</v>
      </c>
      <c r="J405" s="67">
        <f>ROUND((L405/10.9375)+(M405/9.2105)+(N405/3.8889)-(O405/12.5),0)</f>
        <v>0</v>
      </c>
      <c r="R405" s="50">
        <v>0</v>
      </c>
      <c r="S405" s="51">
        <f>V405</f>
        <v>0</v>
      </c>
      <c r="T405" s="52">
        <f>R405*S405</f>
        <v>0</v>
      </c>
      <c r="U405" s="51">
        <f>IF(ISBLANK(G405),999,MIN(G405,I405))</f>
        <v>999</v>
      </c>
      <c r="V405" s="51">
        <f>IF(U405=999,I405,U405)</f>
        <v>0</v>
      </c>
      <c r="W405" s="51">
        <f>P405*R405</f>
        <v>0</v>
      </c>
    </row>
    <row r="406" spans="9:23" ht="12.75">
      <c r="I406" s="48">
        <f>(L406/10.9375)+(M406/9.2105)+(N406/3.8889)-(O406/12.5)</f>
        <v>0</v>
      </c>
      <c r="J406" s="67">
        <f>ROUND((L406/10.9375)+(M406/9.2105)+(N406/3.8889)-(O406/12.5),0)</f>
        <v>0</v>
      </c>
      <c r="R406" s="50">
        <v>0</v>
      </c>
      <c r="S406" s="51">
        <f>V406</f>
        <v>0</v>
      </c>
      <c r="T406" s="52">
        <f>R406*S406</f>
        <v>0</v>
      </c>
      <c r="U406" s="51">
        <f>IF(ISBLANK(G406),999,MIN(G406,I406))</f>
        <v>999</v>
      </c>
      <c r="V406" s="51">
        <f>IF(U406=999,I406,U406)</f>
        <v>0</v>
      </c>
      <c r="W406" s="51">
        <f>P406*R406</f>
        <v>0</v>
      </c>
    </row>
    <row r="407" spans="9:23" ht="12.75">
      <c r="I407" s="48">
        <f>(L407/10.9375)+(M407/9.2105)+(N407/3.8889)-(O407/12.5)</f>
        <v>0</v>
      </c>
      <c r="J407" s="67">
        <f>ROUND((L407/10.9375)+(M407/9.2105)+(N407/3.8889)-(O407/12.5),0)</f>
        <v>0</v>
      </c>
      <c r="R407" s="50">
        <v>0</v>
      </c>
      <c r="S407" s="51">
        <f>V407</f>
        <v>0</v>
      </c>
      <c r="T407" s="52">
        <f>R407*S407</f>
        <v>0</v>
      </c>
      <c r="U407" s="51">
        <f>IF(ISBLANK(G407),999,MIN(G407,I407))</f>
        <v>999</v>
      </c>
      <c r="V407" s="51">
        <f>IF(U407=999,I407,U407)</f>
        <v>0</v>
      </c>
      <c r="W407" s="51">
        <f>P407*R407</f>
        <v>0</v>
      </c>
    </row>
    <row r="408" spans="9:23" ht="12.75">
      <c r="I408" s="48">
        <f>(L408/10.9375)+(M408/9.2105)+(N408/3.8889)-(O408/12.5)</f>
        <v>0</v>
      </c>
      <c r="J408" s="67">
        <f>ROUND((L408/10.9375)+(M408/9.2105)+(N408/3.8889)-(O408/12.5),0)</f>
        <v>0</v>
      </c>
      <c r="R408" s="50">
        <v>0</v>
      </c>
      <c r="S408" s="51">
        <f>V408</f>
        <v>0</v>
      </c>
      <c r="T408" s="52">
        <f>R408*S408</f>
        <v>0</v>
      </c>
      <c r="U408" s="51">
        <f>IF(ISBLANK(G408),999,MIN(G408,I408))</f>
        <v>999</v>
      </c>
      <c r="V408" s="51">
        <f>IF(U408=999,I408,U408)</f>
        <v>0</v>
      </c>
      <c r="W408" s="51">
        <f>P408*R408</f>
        <v>0</v>
      </c>
    </row>
    <row r="409" spans="9:23" ht="12.75">
      <c r="I409" s="48">
        <f>(L409/10.9375)+(M409/9.2105)+(N409/3.8889)-(O409/12.5)</f>
        <v>0</v>
      </c>
      <c r="J409" s="67">
        <f>ROUND((L409/10.9375)+(M409/9.2105)+(N409/3.8889)-(O409/12.5),0)</f>
        <v>0</v>
      </c>
      <c r="R409" s="50">
        <v>0</v>
      </c>
      <c r="S409" s="51">
        <f>V409</f>
        <v>0</v>
      </c>
      <c r="T409" s="52">
        <f>R409*S409</f>
        <v>0</v>
      </c>
      <c r="U409" s="51">
        <f>IF(ISBLANK(G409),999,MIN(G409,I409))</f>
        <v>999</v>
      </c>
      <c r="V409" s="51">
        <f>IF(U409=999,I409,U409)</f>
        <v>0</v>
      </c>
      <c r="W409" s="51">
        <f>P409*R409</f>
        <v>0</v>
      </c>
    </row>
    <row r="410" spans="9:23" ht="12.75">
      <c r="I410" s="48">
        <f>(L410/10.9375)+(M410/9.2105)+(N410/3.8889)-(O410/12.5)</f>
        <v>0</v>
      </c>
      <c r="J410" s="67">
        <f>ROUND((L410/10.9375)+(M410/9.2105)+(N410/3.8889)-(O410/12.5),0)</f>
        <v>0</v>
      </c>
      <c r="R410" s="50">
        <v>0</v>
      </c>
      <c r="S410" s="51">
        <f>V410</f>
        <v>0</v>
      </c>
      <c r="T410" s="52">
        <f>R410*S410</f>
        <v>0</v>
      </c>
      <c r="U410" s="51">
        <f>IF(ISBLANK(G410),999,MIN(G410,I410))</f>
        <v>999</v>
      </c>
      <c r="V410" s="51">
        <f>IF(U410=999,I410,U410)</f>
        <v>0</v>
      </c>
      <c r="W410" s="51">
        <f>P410*R410</f>
        <v>0</v>
      </c>
    </row>
    <row r="411" spans="9:23" ht="12.75">
      <c r="I411" s="48">
        <f>(L411/10.9375)+(M411/9.2105)+(N411/3.8889)-(O411/12.5)</f>
        <v>0</v>
      </c>
      <c r="J411" s="67">
        <f>ROUND((L411/10.9375)+(M411/9.2105)+(N411/3.8889)-(O411/12.5),0)</f>
        <v>0</v>
      </c>
      <c r="R411" s="50">
        <v>0</v>
      </c>
      <c r="S411" s="51">
        <f>V411</f>
        <v>0</v>
      </c>
      <c r="T411" s="52">
        <f>R411*S411</f>
        <v>0</v>
      </c>
      <c r="U411" s="51">
        <f>IF(ISBLANK(G411),999,MIN(G411,I411))</f>
        <v>999</v>
      </c>
      <c r="V411" s="51">
        <f>IF(U411=999,I411,U411)</f>
        <v>0</v>
      </c>
      <c r="W411" s="51">
        <f>P411*R411</f>
        <v>0</v>
      </c>
    </row>
    <row r="412" spans="9:23" ht="12.75">
      <c r="I412" s="48">
        <f>(L412/10.9375)+(M412/9.2105)+(N412/3.8889)-(O412/12.5)</f>
        <v>0</v>
      </c>
      <c r="J412" s="67">
        <f>ROUND((L412/10.9375)+(M412/9.2105)+(N412/3.8889)-(O412/12.5),0)</f>
        <v>0</v>
      </c>
      <c r="R412" s="50">
        <v>0</v>
      </c>
      <c r="S412" s="51">
        <f>V412</f>
        <v>0</v>
      </c>
      <c r="T412" s="52">
        <f>R412*S412</f>
        <v>0</v>
      </c>
      <c r="U412" s="51">
        <f>IF(ISBLANK(G412),999,MIN(G412,I412))</f>
        <v>999</v>
      </c>
      <c r="V412" s="51">
        <f>IF(U412=999,I412,U412)</f>
        <v>0</v>
      </c>
      <c r="W412" s="51">
        <f>P412*R412</f>
        <v>0</v>
      </c>
    </row>
    <row r="413" spans="9:23" ht="12.75">
      <c r="I413" s="48">
        <f>(L413/10.9375)+(M413/9.2105)+(N413/3.8889)-(O413/12.5)</f>
        <v>0</v>
      </c>
      <c r="J413" s="67">
        <f>ROUND((L413/10.9375)+(M413/9.2105)+(N413/3.8889)-(O413/12.5),0)</f>
        <v>0</v>
      </c>
      <c r="R413" s="50">
        <v>0</v>
      </c>
      <c r="S413" s="51">
        <f>V413</f>
        <v>0</v>
      </c>
      <c r="T413" s="52">
        <f>R413*S413</f>
        <v>0</v>
      </c>
      <c r="U413" s="51">
        <f>IF(ISBLANK(G413),999,MIN(G413,I413))</f>
        <v>999</v>
      </c>
      <c r="V413" s="51">
        <f>IF(U413=999,I413,U413)</f>
        <v>0</v>
      </c>
      <c r="W413" s="51">
        <f>P413*R413</f>
        <v>0</v>
      </c>
    </row>
    <row r="414" spans="9:23" ht="12.75">
      <c r="I414" s="48">
        <f>(L414/10.9375)+(M414/9.2105)+(N414/3.8889)-(O414/12.5)</f>
        <v>0</v>
      </c>
      <c r="J414" s="67">
        <f>ROUND((L414/10.9375)+(M414/9.2105)+(N414/3.8889)-(O414/12.5),0)</f>
        <v>0</v>
      </c>
      <c r="R414" s="50">
        <v>0</v>
      </c>
      <c r="S414" s="51">
        <f>V414</f>
        <v>0</v>
      </c>
      <c r="T414" s="52">
        <f>R414*S414</f>
        <v>0</v>
      </c>
      <c r="U414" s="51">
        <f>IF(ISBLANK(G414),999,MIN(G414,I414))</f>
        <v>999</v>
      </c>
      <c r="V414" s="51">
        <f>IF(U414=999,I414,U414)</f>
        <v>0</v>
      </c>
      <c r="W414" s="51">
        <f>P414*R414</f>
        <v>0</v>
      </c>
    </row>
    <row r="415" spans="9:23" ht="12.75">
      <c r="I415" s="48">
        <f>(L415/10.9375)+(M415/9.2105)+(N415/3.8889)-(O415/12.5)</f>
        <v>0</v>
      </c>
      <c r="J415" s="67">
        <f>ROUND((L415/10.9375)+(M415/9.2105)+(N415/3.8889)-(O415/12.5),0)</f>
        <v>0</v>
      </c>
      <c r="R415" s="50">
        <v>0</v>
      </c>
      <c r="S415" s="51">
        <f>V415</f>
        <v>0</v>
      </c>
      <c r="T415" s="52">
        <f>R415*S415</f>
        <v>0</v>
      </c>
      <c r="U415" s="51">
        <f>IF(ISBLANK(G415),999,MIN(G415,I415))</f>
        <v>999</v>
      </c>
      <c r="V415" s="51">
        <f>IF(U415=999,I415,U415)</f>
        <v>0</v>
      </c>
      <c r="W415" s="51">
        <f>P415*R415</f>
        <v>0</v>
      </c>
    </row>
    <row r="416" spans="9:23" ht="12.75">
      <c r="I416" s="48">
        <f>(L416/10.9375)+(M416/9.2105)+(N416/3.8889)-(O416/12.5)</f>
        <v>0</v>
      </c>
      <c r="J416" s="67">
        <f>ROUND((L416/10.9375)+(M416/9.2105)+(N416/3.8889)-(O416/12.5),0)</f>
        <v>0</v>
      </c>
      <c r="R416" s="50">
        <v>0</v>
      </c>
      <c r="S416" s="51">
        <f>V416</f>
        <v>0</v>
      </c>
      <c r="T416" s="52">
        <f>R416*S416</f>
        <v>0</v>
      </c>
      <c r="U416" s="51">
        <f>IF(ISBLANK(G416),999,MIN(G416,I416))</f>
        <v>999</v>
      </c>
      <c r="V416" s="51">
        <f>IF(U416=999,I416,U416)</f>
        <v>0</v>
      </c>
      <c r="W416" s="51">
        <f>P416*R416</f>
        <v>0</v>
      </c>
    </row>
    <row r="417" spans="9:23" ht="12.75">
      <c r="I417" s="48">
        <f>(L417/10.9375)+(M417/9.2105)+(N417/3.8889)-(O417/12.5)</f>
        <v>0</v>
      </c>
      <c r="J417" s="67">
        <f>ROUND((L417/10.9375)+(M417/9.2105)+(N417/3.8889)-(O417/12.5),0)</f>
        <v>0</v>
      </c>
      <c r="R417" s="50">
        <v>0</v>
      </c>
      <c r="S417" s="51">
        <f>V417</f>
        <v>0</v>
      </c>
      <c r="T417" s="52">
        <f>R417*S417</f>
        <v>0</v>
      </c>
      <c r="U417" s="51">
        <f>IF(ISBLANK(G417),999,MIN(G417,I417))</f>
        <v>999</v>
      </c>
      <c r="V417" s="51">
        <f>IF(U417=999,I417,U417)</f>
        <v>0</v>
      </c>
      <c r="W417" s="51">
        <f>P417*R417</f>
        <v>0</v>
      </c>
    </row>
    <row r="418" spans="9:23" ht="12.75">
      <c r="I418" s="48">
        <f>(L418/10.9375)+(M418/9.2105)+(N418/3.8889)-(O418/12.5)</f>
        <v>0</v>
      </c>
      <c r="J418" s="67">
        <f>ROUND((L418/10.9375)+(M418/9.2105)+(N418/3.8889)-(O418/12.5),0)</f>
        <v>0</v>
      </c>
      <c r="R418" s="50">
        <v>0</v>
      </c>
      <c r="S418" s="51">
        <f>V418</f>
        <v>0</v>
      </c>
      <c r="T418" s="52">
        <f>R418*S418</f>
        <v>0</v>
      </c>
      <c r="U418" s="51">
        <f>IF(ISBLANK(G418),999,MIN(G418,I418))</f>
        <v>999</v>
      </c>
      <c r="V418" s="51">
        <f>IF(U418=999,I418,U418)</f>
        <v>0</v>
      </c>
      <c r="W418" s="51">
        <f>P418*R418</f>
        <v>0</v>
      </c>
    </row>
    <row r="419" spans="9:23" ht="12.75">
      <c r="I419" s="48">
        <f>(L419/10.9375)+(M419/9.2105)+(N419/3.8889)-(O419/12.5)</f>
        <v>0</v>
      </c>
      <c r="J419" s="67">
        <f>ROUND((L419/10.9375)+(M419/9.2105)+(N419/3.8889)-(O419/12.5),0)</f>
        <v>0</v>
      </c>
      <c r="R419" s="50">
        <v>0</v>
      </c>
      <c r="S419" s="51">
        <f>V419</f>
        <v>0</v>
      </c>
      <c r="T419" s="52">
        <f>R419*S419</f>
        <v>0</v>
      </c>
      <c r="U419" s="51">
        <f>IF(ISBLANK(G419),999,MIN(G419,I419))</f>
        <v>999</v>
      </c>
      <c r="V419" s="51">
        <f>IF(U419=999,I419,U419)</f>
        <v>0</v>
      </c>
      <c r="W419" s="51">
        <f>P419*R419</f>
        <v>0</v>
      </c>
    </row>
    <row r="420" spans="9:23" ht="12.75">
      <c r="I420" s="48">
        <f>(L420/10.9375)+(M420/9.2105)+(N420/3.8889)-(O420/12.5)</f>
        <v>0</v>
      </c>
      <c r="J420" s="67">
        <f>ROUND((L420/10.9375)+(M420/9.2105)+(N420/3.8889)-(O420/12.5),0)</f>
        <v>0</v>
      </c>
      <c r="R420" s="50">
        <v>0</v>
      </c>
      <c r="S420" s="51">
        <f>V420</f>
        <v>0</v>
      </c>
      <c r="T420" s="52">
        <f>R420*S420</f>
        <v>0</v>
      </c>
      <c r="U420" s="51">
        <f>IF(ISBLANK(G420),999,MIN(G420,I420))</f>
        <v>999</v>
      </c>
      <c r="V420" s="51">
        <f>IF(U420=999,I420,U420)</f>
        <v>0</v>
      </c>
      <c r="W420" s="51">
        <f>P420*R420</f>
        <v>0</v>
      </c>
    </row>
    <row r="421" spans="9:23" ht="12.75">
      <c r="I421" s="48">
        <f>(L421/10.9375)+(M421/9.2105)+(N421/3.8889)-(O421/12.5)</f>
        <v>0</v>
      </c>
      <c r="J421" s="67">
        <f>ROUND((L421/10.9375)+(M421/9.2105)+(N421/3.8889)-(O421/12.5),0)</f>
        <v>0</v>
      </c>
      <c r="R421" s="50">
        <v>0</v>
      </c>
      <c r="S421" s="51">
        <f>V421</f>
        <v>0</v>
      </c>
      <c r="T421" s="52">
        <f>R421*S421</f>
        <v>0</v>
      </c>
      <c r="U421" s="51">
        <f>IF(ISBLANK(G421),999,MIN(G421,I421))</f>
        <v>999</v>
      </c>
      <c r="V421" s="51">
        <f>IF(U421=999,I421,U421)</f>
        <v>0</v>
      </c>
      <c r="W421" s="51">
        <f>P421*R421</f>
        <v>0</v>
      </c>
    </row>
    <row r="422" spans="9:23" ht="12.75">
      <c r="I422" s="48">
        <f>(L422/10.9375)+(M422/9.2105)+(N422/3.8889)-(O422/12.5)</f>
        <v>0</v>
      </c>
      <c r="J422" s="67">
        <f>ROUND((L422/10.9375)+(M422/9.2105)+(N422/3.8889)-(O422/12.5),0)</f>
        <v>0</v>
      </c>
      <c r="R422" s="50">
        <v>0</v>
      </c>
      <c r="S422" s="51">
        <f>V422</f>
        <v>0</v>
      </c>
      <c r="T422" s="52">
        <f>R422*S422</f>
        <v>0</v>
      </c>
      <c r="U422" s="51">
        <f>IF(ISBLANK(G422),999,MIN(G422,I422))</f>
        <v>999</v>
      </c>
      <c r="V422" s="51">
        <f>IF(U422=999,I422,U422)</f>
        <v>0</v>
      </c>
      <c r="W422" s="51">
        <f>P422*R422</f>
        <v>0</v>
      </c>
    </row>
    <row r="423" spans="9:23" ht="12.75">
      <c r="I423" s="48">
        <f>(L423/10.9375)+(M423/9.2105)+(N423/3.8889)-(O423/12.5)</f>
        <v>0</v>
      </c>
      <c r="J423" s="67">
        <f>ROUND((L423/10.9375)+(M423/9.2105)+(N423/3.8889)-(O423/12.5),0)</f>
        <v>0</v>
      </c>
      <c r="R423" s="50">
        <v>0</v>
      </c>
      <c r="S423" s="51">
        <f>V423</f>
        <v>0</v>
      </c>
      <c r="T423" s="52">
        <f>R423*S423</f>
        <v>0</v>
      </c>
      <c r="U423" s="51">
        <f>IF(ISBLANK(G423),999,MIN(G423,I423))</f>
        <v>999</v>
      </c>
      <c r="V423" s="51">
        <f>IF(U423=999,I423,U423)</f>
        <v>0</v>
      </c>
      <c r="W423" s="51">
        <f>P423*R423</f>
        <v>0</v>
      </c>
    </row>
    <row r="424" spans="9:23" ht="12.75">
      <c r="I424" s="48">
        <f>(L424/10.9375)+(M424/9.2105)+(N424/3.8889)-(O424/12.5)</f>
        <v>0</v>
      </c>
      <c r="J424" s="67">
        <f>ROUND((L424/10.9375)+(M424/9.2105)+(N424/3.8889)-(O424/12.5),0)</f>
        <v>0</v>
      </c>
      <c r="R424" s="50">
        <v>0</v>
      </c>
      <c r="S424" s="51">
        <f>V424</f>
        <v>0</v>
      </c>
      <c r="T424" s="52">
        <f>R424*S424</f>
        <v>0</v>
      </c>
      <c r="U424" s="51">
        <f>IF(ISBLANK(G424),999,MIN(G424,I424))</f>
        <v>999</v>
      </c>
      <c r="V424" s="51">
        <f>IF(U424=999,I424,U424)</f>
        <v>0</v>
      </c>
      <c r="W424" s="51">
        <f>P424*R424</f>
        <v>0</v>
      </c>
    </row>
    <row r="425" spans="9:23" ht="12.75">
      <c r="I425" s="48">
        <f>(L425/10.9375)+(M425/9.2105)+(N425/3.8889)-(O425/12.5)</f>
        <v>0</v>
      </c>
      <c r="J425" s="67">
        <f>ROUND((L425/10.9375)+(M425/9.2105)+(N425/3.8889)-(O425/12.5),0)</f>
        <v>0</v>
      </c>
      <c r="R425" s="50">
        <v>0</v>
      </c>
      <c r="S425" s="51">
        <f>V425</f>
        <v>0</v>
      </c>
      <c r="T425" s="52">
        <f>R425*S425</f>
        <v>0</v>
      </c>
      <c r="U425" s="51">
        <f>IF(ISBLANK(G425),999,MIN(G425,I425))</f>
        <v>999</v>
      </c>
      <c r="V425" s="51">
        <f>IF(U425=999,I425,U425)</f>
        <v>0</v>
      </c>
      <c r="W425" s="51">
        <f>P425*R425</f>
        <v>0</v>
      </c>
    </row>
    <row r="426" spans="9:23" ht="12.75">
      <c r="I426" s="48">
        <f>(L426/10.9375)+(M426/9.2105)+(N426/3.8889)-(O426/12.5)</f>
        <v>0</v>
      </c>
      <c r="J426" s="67">
        <f>ROUND((L426/10.9375)+(M426/9.2105)+(N426/3.8889)-(O426/12.5),0)</f>
        <v>0</v>
      </c>
      <c r="R426" s="50">
        <v>0</v>
      </c>
      <c r="S426" s="51">
        <f>V426</f>
        <v>0</v>
      </c>
      <c r="T426" s="52">
        <f>R426*S426</f>
        <v>0</v>
      </c>
      <c r="U426" s="51">
        <f>IF(ISBLANK(G426),999,MIN(G426,I426))</f>
        <v>999</v>
      </c>
      <c r="V426" s="51">
        <f>IF(U426=999,I426,U426)</f>
        <v>0</v>
      </c>
      <c r="W426" s="51">
        <f>P426*R426</f>
        <v>0</v>
      </c>
    </row>
    <row r="427" spans="9:23" ht="12.75">
      <c r="I427" s="48">
        <f>(L427/10.9375)+(M427/9.2105)+(N427/3.8889)-(O427/12.5)</f>
        <v>0</v>
      </c>
      <c r="J427" s="67">
        <f>ROUND((L427/10.9375)+(M427/9.2105)+(N427/3.8889)-(O427/12.5),0)</f>
        <v>0</v>
      </c>
      <c r="R427" s="50">
        <v>0</v>
      </c>
      <c r="S427" s="51">
        <f>V427</f>
        <v>0</v>
      </c>
      <c r="T427" s="52">
        <f>R427*S427</f>
        <v>0</v>
      </c>
      <c r="U427" s="51">
        <f>IF(ISBLANK(G427),999,MIN(G427,I427))</f>
        <v>999</v>
      </c>
      <c r="V427" s="51">
        <f>IF(U427=999,I427,U427)</f>
        <v>0</v>
      </c>
      <c r="W427" s="51">
        <f>P427*R427</f>
        <v>0</v>
      </c>
    </row>
    <row r="428" spans="9:23" ht="12.75">
      <c r="I428" s="48">
        <f>(L428/10.9375)+(M428/9.2105)+(N428/3.8889)-(O428/12.5)</f>
        <v>0</v>
      </c>
      <c r="J428" s="67">
        <f>ROUND((L428/10.9375)+(M428/9.2105)+(N428/3.8889)-(O428/12.5),0)</f>
        <v>0</v>
      </c>
      <c r="R428" s="50">
        <v>0</v>
      </c>
      <c r="S428" s="51">
        <f>V428</f>
        <v>0</v>
      </c>
      <c r="T428" s="52">
        <f>R428*S428</f>
        <v>0</v>
      </c>
      <c r="U428" s="51">
        <f>IF(ISBLANK(G428),999,MIN(G428,I428))</f>
        <v>999</v>
      </c>
      <c r="V428" s="51">
        <f>IF(U428=999,I428,U428)</f>
        <v>0</v>
      </c>
      <c r="W428" s="51">
        <f>P428*R428</f>
        <v>0</v>
      </c>
    </row>
    <row r="429" spans="9:23" ht="12.75">
      <c r="I429" s="48">
        <f>(L429/10.9375)+(M429/9.2105)+(N429/3.8889)-(O429/12.5)</f>
        <v>0</v>
      </c>
      <c r="J429" s="67">
        <f>ROUND((L429/10.9375)+(M429/9.2105)+(N429/3.8889)-(O429/12.5),0)</f>
        <v>0</v>
      </c>
      <c r="R429" s="50">
        <v>0</v>
      </c>
      <c r="S429" s="51">
        <f>V429</f>
        <v>0</v>
      </c>
      <c r="T429" s="52">
        <f>R429*S429</f>
        <v>0</v>
      </c>
      <c r="U429" s="51">
        <f>IF(ISBLANK(G429),999,MIN(G429,I429))</f>
        <v>999</v>
      </c>
      <c r="V429" s="51">
        <f>IF(U429=999,I429,U429)</f>
        <v>0</v>
      </c>
      <c r="W429" s="51">
        <f>P429*R429</f>
        <v>0</v>
      </c>
    </row>
    <row r="430" spans="9:23" ht="12.75">
      <c r="I430" s="48">
        <f>(L430/10.9375)+(M430/9.2105)+(N430/3.8889)-(O430/12.5)</f>
        <v>0</v>
      </c>
      <c r="J430" s="67">
        <f>ROUND((L430/10.9375)+(M430/9.2105)+(N430/3.8889)-(O430/12.5),0)</f>
        <v>0</v>
      </c>
      <c r="R430" s="50">
        <v>0</v>
      </c>
      <c r="S430" s="51">
        <f>V430</f>
        <v>0</v>
      </c>
      <c r="T430" s="52">
        <f>R430*S430</f>
        <v>0</v>
      </c>
      <c r="U430" s="51">
        <f>IF(ISBLANK(G430),999,MIN(G430,I430))</f>
        <v>999</v>
      </c>
      <c r="V430" s="51">
        <f>IF(U430=999,I430,U430)</f>
        <v>0</v>
      </c>
      <c r="W430" s="51">
        <f>P430*R430</f>
        <v>0</v>
      </c>
    </row>
    <row r="431" spans="9:23" ht="12.75">
      <c r="I431" s="48">
        <f>(L431/10.9375)+(M431/9.2105)+(N431/3.8889)-(O431/12.5)</f>
        <v>0</v>
      </c>
      <c r="J431" s="67">
        <f>ROUND((L431/10.9375)+(M431/9.2105)+(N431/3.8889)-(O431/12.5),0)</f>
        <v>0</v>
      </c>
      <c r="R431" s="50">
        <v>0</v>
      </c>
      <c r="S431" s="51">
        <f>V431</f>
        <v>0</v>
      </c>
      <c r="T431" s="52">
        <f>R431*S431</f>
        <v>0</v>
      </c>
      <c r="U431" s="51">
        <f>IF(ISBLANK(G431),999,MIN(G431,I431))</f>
        <v>999</v>
      </c>
      <c r="V431" s="51">
        <f>IF(U431=999,I431,U431)</f>
        <v>0</v>
      </c>
      <c r="W431" s="51">
        <f>P431*R431</f>
        <v>0</v>
      </c>
    </row>
    <row r="432" spans="9:23" ht="12.75">
      <c r="I432" s="48">
        <f>(L432/10.9375)+(M432/9.2105)+(N432/3.8889)-(O432/12.5)</f>
        <v>0</v>
      </c>
      <c r="J432" s="67">
        <f>ROUND((L432/10.9375)+(M432/9.2105)+(N432/3.8889)-(O432/12.5),0)</f>
        <v>0</v>
      </c>
      <c r="R432" s="50">
        <v>0</v>
      </c>
      <c r="S432" s="51">
        <f>V432</f>
        <v>0</v>
      </c>
      <c r="T432" s="52">
        <f>R432*S432</f>
        <v>0</v>
      </c>
      <c r="U432" s="51">
        <f>IF(ISBLANK(G432),999,MIN(G432,I432))</f>
        <v>999</v>
      </c>
      <c r="V432" s="51">
        <f>IF(U432=999,I432,U432)</f>
        <v>0</v>
      </c>
      <c r="W432" s="51">
        <f>P432*R432</f>
        <v>0</v>
      </c>
    </row>
    <row r="433" spans="9:23" ht="12.75">
      <c r="I433" s="48">
        <f>(L433/10.9375)+(M433/9.2105)+(N433/3.8889)-(O433/12.5)</f>
        <v>0</v>
      </c>
      <c r="J433" s="67">
        <f>ROUND((L433/10.9375)+(M433/9.2105)+(N433/3.8889)-(O433/12.5),0)</f>
        <v>0</v>
      </c>
      <c r="R433" s="50">
        <v>0</v>
      </c>
      <c r="S433" s="51">
        <f>V433</f>
        <v>0</v>
      </c>
      <c r="T433" s="52">
        <f>R433*S433</f>
        <v>0</v>
      </c>
      <c r="U433" s="51">
        <f>IF(ISBLANK(G433),999,MIN(G433,I433))</f>
        <v>999</v>
      </c>
      <c r="V433" s="51">
        <f>IF(U433=999,I433,U433)</f>
        <v>0</v>
      </c>
      <c r="W433" s="51">
        <f>P433*R433</f>
        <v>0</v>
      </c>
    </row>
    <row r="434" spans="9:23" ht="12.75">
      <c r="I434" s="48">
        <f>(L434/10.9375)+(M434/9.2105)+(N434/3.8889)-(O434/12.5)</f>
        <v>0</v>
      </c>
      <c r="J434" s="67">
        <f>ROUND((L434/10.9375)+(M434/9.2105)+(N434/3.8889)-(O434/12.5),0)</f>
        <v>0</v>
      </c>
      <c r="R434" s="50">
        <v>0</v>
      </c>
      <c r="S434" s="51">
        <f>V434</f>
        <v>0</v>
      </c>
      <c r="T434" s="52">
        <f>R434*S434</f>
        <v>0</v>
      </c>
      <c r="U434" s="51">
        <f>IF(ISBLANK(G434),999,MIN(G434,I434))</f>
        <v>999</v>
      </c>
      <c r="V434" s="51">
        <f>IF(U434=999,I434,U434)</f>
        <v>0</v>
      </c>
      <c r="W434" s="51">
        <f>P434*R434</f>
        <v>0</v>
      </c>
    </row>
    <row r="435" spans="9:23" ht="12.75">
      <c r="I435" s="48">
        <f>(L435/10.9375)+(M435/9.2105)+(N435/3.8889)-(O435/12.5)</f>
        <v>0</v>
      </c>
      <c r="J435" s="67">
        <f>ROUND((L435/10.9375)+(M435/9.2105)+(N435/3.8889)-(O435/12.5),0)</f>
        <v>0</v>
      </c>
      <c r="R435" s="50">
        <v>0</v>
      </c>
      <c r="S435" s="51">
        <f>V435</f>
        <v>0</v>
      </c>
      <c r="T435" s="52">
        <f>R435*S435</f>
        <v>0</v>
      </c>
      <c r="U435" s="51">
        <f>IF(ISBLANK(G435),999,MIN(G435,I435))</f>
        <v>999</v>
      </c>
      <c r="V435" s="51">
        <f>IF(U435=999,I435,U435)</f>
        <v>0</v>
      </c>
      <c r="W435" s="51">
        <f>P435*R435</f>
        <v>0</v>
      </c>
    </row>
    <row r="436" spans="9:23" ht="12.75">
      <c r="I436" s="48">
        <f>(L436/10.9375)+(M436/9.2105)+(N436/3.8889)-(O436/12.5)</f>
        <v>0</v>
      </c>
      <c r="J436" s="67">
        <f>ROUND((L436/10.9375)+(M436/9.2105)+(N436/3.8889)-(O436/12.5),0)</f>
        <v>0</v>
      </c>
      <c r="R436" s="50">
        <v>0</v>
      </c>
      <c r="S436" s="51">
        <f>V436</f>
        <v>0</v>
      </c>
      <c r="T436" s="52">
        <f>R436*S436</f>
        <v>0</v>
      </c>
      <c r="U436" s="51">
        <f>IF(ISBLANK(G436),999,MIN(G436,I436))</f>
        <v>999</v>
      </c>
      <c r="V436" s="51">
        <f>IF(U436=999,I436,U436)</f>
        <v>0</v>
      </c>
      <c r="W436" s="51">
        <f>P436*R436</f>
        <v>0</v>
      </c>
    </row>
    <row r="437" spans="9:23" ht="12.75">
      <c r="I437" s="48">
        <f>(L437/10.9375)+(M437/9.2105)+(N437/3.8889)-(O437/12.5)</f>
        <v>0</v>
      </c>
      <c r="J437" s="67">
        <f>ROUND((L437/10.9375)+(M437/9.2105)+(N437/3.8889)-(O437/12.5),0)</f>
        <v>0</v>
      </c>
      <c r="R437" s="50">
        <v>0</v>
      </c>
      <c r="S437" s="51">
        <f>V437</f>
        <v>0</v>
      </c>
      <c r="T437" s="52">
        <f>R437*S437</f>
        <v>0</v>
      </c>
      <c r="U437" s="51">
        <f>IF(ISBLANK(G437),999,MIN(G437,I437))</f>
        <v>999</v>
      </c>
      <c r="V437" s="51">
        <f>IF(U437=999,I437,U437)</f>
        <v>0</v>
      </c>
      <c r="W437" s="51">
        <f>P437*R437</f>
        <v>0</v>
      </c>
    </row>
    <row r="438" spans="9:23" ht="12.75">
      <c r="I438" s="48">
        <f>(L438/10.9375)+(M438/9.2105)+(N438/3.8889)-(O438/12.5)</f>
        <v>0</v>
      </c>
      <c r="J438" s="67">
        <f>ROUND((L438/10.9375)+(M438/9.2105)+(N438/3.8889)-(O438/12.5),0)</f>
        <v>0</v>
      </c>
      <c r="R438" s="50">
        <v>0</v>
      </c>
      <c r="S438" s="51">
        <f>V438</f>
        <v>0</v>
      </c>
      <c r="T438" s="52">
        <f>R438*S438</f>
        <v>0</v>
      </c>
      <c r="U438" s="51">
        <f>IF(ISBLANK(G438),999,MIN(G438,I438))</f>
        <v>999</v>
      </c>
      <c r="V438" s="51">
        <f>IF(U438=999,I438,U438)</f>
        <v>0</v>
      </c>
      <c r="W438" s="51">
        <f>P438*R438</f>
        <v>0</v>
      </c>
    </row>
    <row r="439" spans="9:23" ht="12.75">
      <c r="I439" s="48">
        <f>(L439/10.9375)+(M439/9.2105)+(N439/3.8889)-(O439/12.5)</f>
        <v>0</v>
      </c>
      <c r="J439" s="67">
        <f>ROUND((L439/10.9375)+(M439/9.2105)+(N439/3.8889)-(O439/12.5),0)</f>
        <v>0</v>
      </c>
      <c r="R439" s="50">
        <v>0</v>
      </c>
      <c r="S439" s="51">
        <f>V439</f>
        <v>0</v>
      </c>
      <c r="T439" s="52">
        <f>R439*S439</f>
        <v>0</v>
      </c>
      <c r="U439" s="51">
        <f>IF(ISBLANK(G439),999,MIN(G439,I439))</f>
        <v>999</v>
      </c>
      <c r="V439" s="51">
        <f>IF(U439=999,I439,U439)</f>
        <v>0</v>
      </c>
      <c r="W439" s="51">
        <f>P439*R439</f>
        <v>0</v>
      </c>
    </row>
    <row r="440" spans="9:23" ht="12.75">
      <c r="I440" s="48">
        <f>(L440/10.9375)+(M440/9.2105)+(N440/3.8889)-(O440/12.5)</f>
        <v>0</v>
      </c>
      <c r="J440" s="67">
        <f>ROUND((L440/10.9375)+(M440/9.2105)+(N440/3.8889)-(O440/12.5),0)</f>
        <v>0</v>
      </c>
      <c r="R440" s="50">
        <v>0</v>
      </c>
      <c r="S440" s="51">
        <f>V440</f>
        <v>0</v>
      </c>
      <c r="T440" s="52">
        <f>R440*S440</f>
        <v>0</v>
      </c>
      <c r="U440" s="51">
        <f>IF(ISBLANK(G440),999,MIN(G440,I440))</f>
        <v>999</v>
      </c>
      <c r="V440" s="51">
        <f>IF(U440=999,I440,U440)</f>
        <v>0</v>
      </c>
      <c r="W440" s="51">
        <f>P440*R440</f>
        <v>0</v>
      </c>
    </row>
    <row r="441" spans="9:23" ht="12.75">
      <c r="I441" s="48">
        <f>(L441/10.9375)+(M441/9.2105)+(N441/3.8889)-(O441/12.5)</f>
        <v>0</v>
      </c>
      <c r="J441" s="67">
        <f>ROUND((L441/10.9375)+(M441/9.2105)+(N441/3.8889)-(O441/12.5),0)</f>
        <v>0</v>
      </c>
      <c r="R441" s="50">
        <v>0</v>
      </c>
      <c r="S441" s="51">
        <f>V441</f>
        <v>0</v>
      </c>
      <c r="T441" s="52">
        <f>R441*S441</f>
        <v>0</v>
      </c>
      <c r="U441" s="51">
        <f>IF(ISBLANK(G441),999,MIN(G441,I441))</f>
        <v>999</v>
      </c>
      <c r="V441" s="51">
        <f>IF(U441=999,I441,U441)</f>
        <v>0</v>
      </c>
      <c r="W441" s="51">
        <f>P441*R441</f>
        <v>0</v>
      </c>
    </row>
    <row r="442" spans="9:23" ht="12.75">
      <c r="I442" s="48">
        <f>(L442/10.9375)+(M442/9.2105)+(N442/3.8889)-(O442/12.5)</f>
        <v>0</v>
      </c>
      <c r="J442" s="67">
        <f>ROUND((L442/10.9375)+(M442/9.2105)+(N442/3.8889)-(O442/12.5),0)</f>
        <v>0</v>
      </c>
      <c r="R442" s="50">
        <v>0</v>
      </c>
      <c r="S442" s="51">
        <f>V442</f>
        <v>0</v>
      </c>
      <c r="T442" s="52">
        <f>R442*S442</f>
        <v>0</v>
      </c>
      <c r="U442" s="51">
        <f>IF(ISBLANK(G442),999,MIN(G442,I442))</f>
        <v>999</v>
      </c>
      <c r="V442" s="51">
        <f>IF(U442=999,I442,U442)</f>
        <v>0</v>
      </c>
      <c r="W442" s="51">
        <f>P442*R442</f>
        <v>0</v>
      </c>
    </row>
    <row r="443" spans="9:23" ht="12.75">
      <c r="I443" s="48">
        <f>(L443/10.9375)+(M443/9.2105)+(N443/3.8889)-(O443/12.5)</f>
        <v>0</v>
      </c>
      <c r="J443" s="67">
        <f>ROUND((L443/10.9375)+(M443/9.2105)+(N443/3.8889)-(O443/12.5),0)</f>
        <v>0</v>
      </c>
      <c r="R443" s="50">
        <v>0</v>
      </c>
      <c r="S443" s="51">
        <f>V443</f>
        <v>0</v>
      </c>
      <c r="T443" s="52">
        <f>R443*S443</f>
        <v>0</v>
      </c>
      <c r="U443" s="51">
        <f>IF(ISBLANK(G443),999,MIN(G443,I443))</f>
        <v>999</v>
      </c>
      <c r="V443" s="51">
        <f>IF(U443=999,I443,U443)</f>
        <v>0</v>
      </c>
      <c r="W443" s="51">
        <f>P443*R443</f>
        <v>0</v>
      </c>
    </row>
    <row r="444" spans="9:23" ht="12.75">
      <c r="I444" s="48">
        <f>(L444/10.9375)+(M444/9.2105)+(N444/3.8889)-(O444/12.5)</f>
        <v>0</v>
      </c>
      <c r="J444" s="67">
        <f>ROUND((L444/10.9375)+(M444/9.2105)+(N444/3.8889)-(O444/12.5),0)</f>
        <v>0</v>
      </c>
      <c r="R444" s="50">
        <v>0</v>
      </c>
      <c r="S444" s="51">
        <f>V444</f>
        <v>0</v>
      </c>
      <c r="T444" s="52">
        <f>R444*S444</f>
        <v>0</v>
      </c>
      <c r="U444" s="51">
        <f>IF(ISBLANK(G444),999,MIN(G444,I444))</f>
        <v>999</v>
      </c>
      <c r="V444" s="51">
        <f>IF(U444=999,I444,U444)</f>
        <v>0</v>
      </c>
      <c r="W444" s="51">
        <f>P444*R444</f>
        <v>0</v>
      </c>
    </row>
    <row r="445" spans="9:23" ht="12.75">
      <c r="I445" s="48">
        <f>(L445/10.9375)+(M445/9.2105)+(N445/3.8889)-(O445/12.5)</f>
        <v>0</v>
      </c>
      <c r="J445" s="67">
        <f>ROUND((L445/10.9375)+(M445/9.2105)+(N445/3.8889)-(O445/12.5),0)</f>
        <v>0</v>
      </c>
      <c r="R445" s="50">
        <v>0</v>
      </c>
      <c r="S445" s="51">
        <f>V445</f>
        <v>0</v>
      </c>
      <c r="T445" s="52">
        <f>R445*S445</f>
        <v>0</v>
      </c>
      <c r="U445" s="51">
        <f>IF(ISBLANK(G445),999,MIN(G445,I445))</f>
        <v>999</v>
      </c>
      <c r="V445" s="51">
        <f>IF(U445=999,I445,U445)</f>
        <v>0</v>
      </c>
      <c r="W445" s="51">
        <f>P445*R445</f>
        <v>0</v>
      </c>
    </row>
    <row r="446" spans="9:23" ht="12.75">
      <c r="I446" s="48">
        <f>(L446/10.9375)+(M446/9.2105)+(N446/3.8889)-(O446/12.5)</f>
        <v>0</v>
      </c>
      <c r="J446" s="67">
        <f>ROUND((L446/10.9375)+(M446/9.2105)+(N446/3.8889)-(O446/12.5),0)</f>
        <v>0</v>
      </c>
      <c r="R446" s="50">
        <v>0</v>
      </c>
      <c r="S446" s="51">
        <f>V446</f>
        <v>0</v>
      </c>
      <c r="T446" s="52">
        <f>R446*S446</f>
        <v>0</v>
      </c>
      <c r="U446" s="51">
        <f>IF(ISBLANK(G446),999,MIN(G446,I446))</f>
        <v>999</v>
      </c>
      <c r="V446" s="51">
        <f>IF(U446=999,I446,U446)</f>
        <v>0</v>
      </c>
      <c r="W446" s="51">
        <f>P446*R446</f>
        <v>0</v>
      </c>
    </row>
    <row r="447" spans="9:23" ht="12.75">
      <c r="I447" s="48">
        <f>(L447/10.9375)+(M447/9.2105)+(N447/3.8889)-(O447/12.5)</f>
        <v>0</v>
      </c>
      <c r="J447" s="67">
        <f>ROUND((L447/10.9375)+(M447/9.2105)+(N447/3.8889)-(O447/12.5),0)</f>
        <v>0</v>
      </c>
      <c r="R447" s="50">
        <v>0</v>
      </c>
      <c r="S447" s="51">
        <f>V447</f>
        <v>0</v>
      </c>
      <c r="T447" s="52">
        <f>R447*S447</f>
        <v>0</v>
      </c>
      <c r="U447" s="51">
        <f>IF(ISBLANK(G447),999,MIN(G447,I447))</f>
        <v>999</v>
      </c>
      <c r="V447" s="51">
        <f>IF(U447=999,I447,U447)</f>
        <v>0</v>
      </c>
      <c r="W447" s="51">
        <f>P447*R447</f>
        <v>0</v>
      </c>
    </row>
    <row r="448" spans="9:23" ht="12.75">
      <c r="I448" s="48">
        <f>(L448/10.9375)+(M448/9.2105)+(N448/3.8889)-(O448/12.5)</f>
        <v>0</v>
      </c>
      <c r="J448" s="67">
        <f>ROUND((L448/10.9375)+(M448/9.2105)+(N448/3.8889)-(O448/12.5),0)</f>
        <v>0</v>
      </c>
      <c r="R448" s="50">
        <v>0</v>
      </c>
      <c r="S448" s="51">
        <f>V448</f>
        <v>0</v>
      </c>
      <c r="T448" s="52">
        <f>R448*S448</f>
        <v>0</v>
      </c>
      <c r="U448" s="51">
        <f>IF(ISBLANK(G448),999,MIN(G448,I448))</f>
        <v>999</v>
      </c>
      <c r="V448" s="51">
        <f>IF(U448=999,I448,U448)</f>
        <v>0</v>
      </c>
      <c r="W448" s="51">
        <f>P448*R448</f>
        <v>0</v>
      </c>
    </row>
    <row r="449" spans="9:23" ht="12.75">
      <c r="I449" s="48">
        <f>(L449/10.9375)+(M449/9.2105)+(N449/3.8889)-(O449/12.5)</f>
        <v>0</v>
      </c>
      <c r="J449" s="67">
        <f>ROUND((L449/10.9375)+(M449/9.2105)+(N449/3.8889)-(O449/12.5),0)</f>
        <v>0</v>
      </c>
      <c r="R449" s="50">
        <v>0</v>
      </c>
      <c r="S449" s="51">
        <f>V449</f>
        <v>0</v>
      </c>
      <c r="T449" s="52">
        <f>R449*S449</f>
        <v>0</v>
      </c>
      <c r="U449" s="51">
        <f>IF(ISBLANK(G449),999,MIN(G449,I449))</f>
        <v>999</v>
      </c>
      <c r="V449" s="51">
        <f>IF(U449=999,I449,U449)</f>
        <v>0</v>
      </c>
      <c r="W449" s="51">
        <f>P449*R449</f>
        <v>0</v>
      </c>
    </row>
    <row r="450" spans="9:23" ht="12.75">
      <c r="I450" s="48">
        <f>(L450/10.9375)+(M450/9.2105)+(N450/3.8889)-(O450/12.5)</f>
        <v>0</v>
      </c>
      <c r="J450" s="67">
        <f>ROUND((L450/10.9375)+(M450/9.2105)+(N450/3.8889)-(O450/12.5),0)</f>
        <v>0</v>
      </c>
      <c r="R450" s="50">
        <v>0</v>
      </c>
      <c r="S450" s="51">
        <f>V450</f>
        <v>0</v>
      </c>
      <c r="T450" s="52">
        <f>R450*S450</f>
        <v>0</v>
      </c>
      <c r="U450" s="51">
        <f>IF(ISBLANK(G450),999,MIN(G450,I450))</f>
        <v>999</v>
      </c>
      <c r="V450" s="51">
        <f>IF(U450=999,I450,U450)</f>
        <v>0</v>
      </c>
      <c r="W450" s="51">
        <f>P450*R450</f>
        <v>0</v>
      </c>
    </row>
    <row r="451" spans="9:23" ht="12.75">
      <c r="I451" s="48">
        <f>(L451/10.9375)+(M451/9.2105)+(N451/3.8889)-(O451/12.5)</f>
        <v>0</v>
      </c>
      <c r="J451" s="67">
        <f>ROUND((L451/10.9375)+(M451/9.2105)+(N451/3.8889)-(O451/12.5),0)</f>
        <v>0</v>
      </c>
      <c r="R451" s="50">
        <v>0</v>
      </c>
      <c r="S451" s="51">
        <f>V451</f>
        <v>0</v>
      </c>
      <c r="T451" s="52">
        <f>R451*S451</f>
        <v>0</v>
      </c>
      <c r="U451" s="51">
        <f>IF(ISBLANK(G451),999,MIN(G451,I451))</f>
        <v>999</v>
      </c>
      <c r="V451" s="51">
        <f>IF(U451=999,I451,U451)</f>
        <v>0</v>
      </c>
      <c r="W451" s="51">
        <f>P451*R451</f>
        <v>0</v>
      </c>
    </row>
    <row r="452" spans="9:23" ht="12.75">
      <c r="I452" s="48">
        <f>(L452/10.9375)+(M452/9.2105)+(N452/3.8889)-(O452/12.5)</f>
        <v>0</v>
      </c>
      <c r="J452" s="67">
        <f>ROUND((L452/10.9375)+(M452/9.2105)+(N452/3.8889)-(O452/12.5),0)</f>
        <v>0</v>
      </c>
      <c r="R452" s="50">
        <v>0</v>
      </c>
      <c r="S452" s="51">
        <f>V452</f>
        <v>0</v>
      </c>
      <c r="T452" s="52">
        <f>R452*S452</f>
        <v>0</v>
      </c>
      <c r="U452" s="51">
        <f>IF(ISBLANK(G452),999,MIN(G452,I452))</f>
        <v>999</v>
      </c>
      <c r="V452" s="51">
        <f>IF(U452=999,I452,U452)</f>
        <v>0</v>
      </c>
      <c r="W452" s="51">
        <f>P452*R452</f>
        <v>0</v>
      </c>
    </row>
    <row r="453" spans="9:23" ht="12.75">
      <c r="I453" s="48">
        <f>(L453/10.9375)+(M453/9.2105)+(N453/3.8889)-(O453/12.5)</f>
        <v>0</v>
      </c>
      <c r="J453" s="67">
        <f>ROUND((L453/10.9375)+(M453/9.2105)+(N453/3.8889)-(O453/12.5),0)</f>
        <v>0</v>
      </c>
      <c r="R453" s="50">
        <v>0</v>
      </c>
      <c r="S453" s="51">
        <f>V453</f>
        <v>0</v>
      </c>
      <c r="T453" s="52">
        <f>R453*S453</f>
        <v>0</v>
      </c>
      <c r="U453" s="51">
        <f>IF(ISBLANK(G453),999,MIN(G453,I453))</f>
        <v>999</v>
      </c>
      <c r="V453" s="51">
        <f>IF(U453=999,I453,U453)</f>
        <v>0</v>
      </c>
      <c r="W453" s="51">
        <f>P453*R453</f>
        <v>0</v>
      </c>
    </row>
    <row r="454" spans="9:23" ht="12.75">
      <c r="I454" s="48">
        <f>(L454/10.9375)+(M454/9.2105)+(N454/3.8889)-(O454/12.5)</f>
        <v>0</v>
      </c>
      <c r="J454" s="67">
        <f>ROUND((L454/10.9375)+(M454/9.2105)+(N454/3.8889)-(O454/12.5),0)</f>
        <v>0</v>
      </c>
      <c r="R454" s="50">
        <v>0</v>
      </c>
      <c r="S454" s="51">
        <f>V454</f>
        <v>0</v>
      </c>
      <c r="T454" s="52">
        <f>R454*S454</f>
        <v>0</v>
      </c>
      <c r="U454" s="51">
        <f>IF(ISBLANK(G454),999,MIN(G454,I454))</f>
        <v>999</v>
      </c>
      <c r="V454" s="51">
        <f>IF(U454=999,I454,U454)</f>
        <v>0</v>
      </c>
      <c r="W454" s="51">
        <f>P454*R454</f>
        <v>0</v>
      </c>
    </row>
    <row r="455" spans="9:23" ht="12.75">
      <c r="I455" s="48">
        <f>(L455/10.9375)+(M455/9.2105)+(N455/3.8889)-(O455/12.5)</f>
        <v>0</v>
      </c>
      <c r="J455" s="67">
        <f>ROUND((L455/10.9375)+(M455/9.2105)+(N455/3.8889)-(O455/12.5),0)</f>
        <v>0</v>
      </c>
      <c r="R455" s="50">
        <v>0</v>
      </c>
      <c r="S455" s="51">
        <f>V455</f>
        <v>0</v>
      </c>
      <c r="T455" s="52">
        <f>R455*S455</f>
        <v>0</v>
      </c>
      <c r="U455" s="51">
        <f>IF(ISBLANK(G455),999,MIN(G455,I455))</f>
        <v>999</v>
      </c>
      <c r="V455" s="51">
        <f>IF(U455=999,I455,U455)</f>
        <v>0</v>
      </c>
      <c r="W455" s="51">
        <f>P455*R455</f>
        <v>0</v>
      </c>
    </row>
    <row r="456" spans="9:23" ht="12.75">
      <c r="I456" s="48">
        <f>(L456/10.9375)+(M456/9.2105)+(N456/3.8889)-(O456/12.5)</f>
        <v>0</v>
      </c>
      <c r="J456" s="67">
        <f>ROUND((L456/10.9375)+(M456/9.2105)+(N456/3.8889)-(O456/12.5),0)</f>
        <v>0</v>
      </c>
      <c r="R456" s="50">
        <v>0</v>
      </c>
      <c r="S456" s="51">
        <f>V456</f>
        <v>0</v>
      </c>
      <c r="T456" s="52">
        <f>R456*S456</f>
        <v>0</v>
      </c>
      <c r="U456" s="51">
        <f>IF(ISBLANK(G456),999,MIN(G456,I456))</f>
        <v>999</v>
      </c>
      <c r="V456" s="51">
        <f>IF(U456=999,I456,U456)</f>
        <v>0</v>
      </c>
      <c r="W456" s="51">
        <f>P456*R456</f>
        <v>0</v>
      </c>
    </row>
    <row r="457" spans="9:23" ht="12.75">
      <c r="I457" s="48">
        <f>(L457/10.9375)+(M457/9.2105)+(N457/3.8889)-(O457/12.5)</f>
        <v>0</v>
      </c>
      <c r="J457" s="67">
        <f>ROUND((L457/10.9375)+(M457/9.2105)+(N457/3.8889)-(O457/12.5),0)</f>
        <v>0</v>
      </c>
      <c r="R457" s="50">
        <v>0</v>
      </c>
      <c r="S457" s="51">
        <f>V457</f>
        <v>0</v>
      </c>
      <c r="T457" s="52">
        <f>R457*S457</f>
        <v>0</v>
      </c>
      <c r="U457" s="51">
        <f>IF(ISBLANK(G457),999,MIN(G457,I457))</f>
        <v>999</v>
      </c>
      <c r="V457" s="51">
        <f>IF(U457=999,I457,U457)</f>
        <v>0</v>
      </c>
      <c r="W457" s="51">
        <f>P457*R457</f>
        <v>0</v>
      </c>
    </row>
    <row r="458" spans="9:23" ht="12.75">
      <c r="I458" s="48">
        <f>(L458/10.9375)+(M458/9.2105)+(N458/3.8889)-(O458/12.5)</f>
        <v>0</v>
      </c>
      <c r="J458" s="67">
        <f>ROUND((L458/10.9375)+(M458/9.2105)+(N458/3.8889)-(O458/12.5),0)</f>
        <v>0</v>
      </c>
      <c r="R458" s="50">
        <v>0</v>
      </c>
      <c r="S458" s="51">
        <f>V458</f>
        <v>0</v>
      </c>
      <c r="T458" s="52">
        <f>R458*S458</f>
        <v>0</v>
      </c>
      <c r="U458" s="51">
        <f>IF(ISBLANK(G458),999,MIN(G458,I458))</f>
        <v>999</v>
      </c>
      <c r="V458" s="51">
        <f>IF(U458=999,I458,U458)</f>
        <v>0</v>
      </c>
      <c r="W458" s="51">
        <f>P458*R458</f>
        <v>0</v>
      </c>
    </row>
    <row r="459" spans="9:23" ht="12.75">
      <c r="I459" s="48">
        <f>(L459/10.9375)+(M459/9.2105)+(N459/3.8889)-(O459/12.5)</f>
        <v>0</v>
      </c>
      <c r="J459" s="67">
        <f>ROUND((L459/10.9375)+(M459/9.2105)+(N459/3.8889)-(O459/12.5),0)</f>
        <v>0</v>
      </c>
      <c r="R459" s="50">
        <v>0</v>
      </c>
      <c r="S459" s="51">
        <f>V459</f>
        <v>0</v>
      </c>
      <c r="T459" s="52">
        <f>R459*S459</f>
        <v>0</v>
      </c>
      <c r="U459" s="51">
        <f>IF(ISBLANK(G459),999,MIN(G459,I459))</f>
        <v>999</v>
      </c>
      <c r="V459" s="51">
        <f>IF(U459=999,I459,U459)</f>
        <v>0</v>
      </c>
      <c r="W459" s="51">
        <f>P459*R459</f>
        <v>0</v>
      </c>
    </row>
    <row r="460" spans="9:23" ht="12.75">
      <c r="I460" s="48">
        <f>(L460/10.9375)+(M460/9.2105)+(N460/3.8889)-(O460/12.5)</f>
        <v>0</v>
      </c>
      <c r="J460" s="67">
        <f>ROUND((L460/10.9375)+(M460/9.2105)+(N460/3.8889)-(O460/12.5),0)</f>
        <v>0</v>
      </c>
      <c r="R460" s="50">
        <v>0</v>
      </c>
      <c r="S460" s="51">
        <f>V460</f>
        <v>0</v>
      </c>
      <c r="T460" s="52">
        <f>R460*S460</f>
        <v>0</v>
      </c>
      <c r="U460" s="51">
        <f>IF(ISBLANK(G460),999,MIN(G460,I460))</f>
        <v>999</v>
      </c>
      <c r="V460" s="51">
        <f>IF(U460=999,I460,U460)</f>
        <v>0</v>
      </c>
      <c r="W460" s="51">
        <f>P460*R460</f>
        <v>0</v>
      </c>
    </row>
    <row r="461" spans="9:23" ht="12.75">
      <c r="I461" s="48">
        <f>(L461/10.9375)+(M461/9.2105)+(N461/3.8889)-(O461/12.5)</f>
        <v>0</v>
      </c>
      <c r="J461" s="67">
        <f>ROUND((L461/10.9375)+(M461/9.2105)+(N461/3.8889)-(O461/12.5),0)</f>
        <v>0</v>
      </c>
      <c r="R461" s="50">
        <v>0</v>
      </c>
      <c r="S461" s="51">
        <f>V461</f>
        <v>0</v>
      </c>
      <c r="T461" s="52">
        <f>R461*S461</f>
        <v>0</v>
      </c>
      <c r="U461" s="51">
        <f>IF(ISBLANK(G461),999,MIN(G461,I461))</f>
        <v>999</v>
      </c>
      <c r="V461" s="51">
        <f>IF(U461=999,I461,U461)</f>
        <v>0</v>
      </c>
      <c r="W461" s="51">
        <f>P461*R461</f>
        <v>0</v>
      </c>
    </row>
    <row r="462" spans="9:23" ht="12.75">
      <c r="I462" s="48">
        <f>(L462/10.9375)+(M462/9.2105)+(N462/3.8889)-(O462/12.5)</f>
        <v>0</v>
      </c>
      <c r="J462" s="67">
        <f>ROUND((L462/10.9375)+(M462/9.2105)+(N462/3.8889)-(O462/12.5),0)</f>
        <v>0</v>
      </c>
      <c r="R462" s="50">
        <v>0</v>
      </c>
      <c r="S462" s="51">
        <f>V462</f>
        <v>0</v>
      </c>
      <c r="T462" s="52">
        <f>R462*S462</f>
        <v>0</v>
      </c>
      <c r="U462" s="51">
        <f>IF(ISBLANK(G462),999,MIN(G462,I462))</f>
        <v>999</v>
      </c>
      <c r="V462" s="51">
        <f>IF(U462=999,I462,U462)</f>
        <v>0</v>
      </c>
      <c r="W462" s="51">
        <f>P462*R462</f>
        <v>0</v>
      </c>
    </row>
    <row r="463" spans="9:23" ht="12.75">
      <c r="I463" s="48">
        <f>(L463/10.9375)+(M463/9.2105)+(N463/3.8889)-(O463/12.5)</f>
        <v>0</v>
      </c>
      <c r="J463" s="67">
        <f>ROUND((L463/10.9375)+(M463/9.2105)+(N463/3.8889)-(O463/12.5),0)</f>
        <v>0</v>
      </c>
      <c r="R463" s="50">
        <v>0</v>
      </c>
      <c r="S463" s="51">
        <f>V463</f>
        <v>0</v>
      </c>
      <c r="T463" s="52">
        <f>R463*S463</f>
        <v>0</v>
      </c>
      <c r="U463" s="51">
        <f>IF(ISBLANK(G463),999,MIN(G463,I463))</f>
        <v>999</v>
      </c>
      <c r="V463" s="51">
        <f>IF(U463=999,I463,U463)</f>
        <v>0</v>
      </c>
      <c r="W463" s="51">
        <f>P463*R463</f>
        <v>0</v>
      </c>
    </row>
    <row r="464" spans="9:23" ht="12.75">
      <c r="I464" s="48">
        <f>(L464/10.9375)+(M464/9.2105)+(N464/3.8889)-(O464/12.5)</f>
        <v>0</v>
      </c>
      <c r="J464" s="67">
        <f>ROUND((L464/10.9375)+(M464/9.2105)+(N464/3.8889)-(O464/12.5),0)</f>
        <v>0</v>
      </c>
      <c r="R464" s="50">
        <v>0</v>
      </c>
      <c r="S464" s="51">
        <f>V464</f>
        <v>0</v>
      </c>
      <c r="T464" s="52">
        <f>R464*S464</f>
        <v>0</v>
      </c>
      <c r="U464" s="51">
        <f>IF(ISBLANK(G464),999,MIN(G464,I464))</f>
        <v>999</v>
      </c>
      <c r="V464" s="51">
        <f>IF(U464=999,I464,U464)</f>
        <v>0</v>
      </c>
      <c r="W464" s="51">
        <f>P464*R464</f>
        <v>0</v>
      </c>
    </row>
    <row r="465" spans="9:23" ht="12.75">
      <c r="I465" s="48">
        <f>(L465/10.9375)+(M465/9.2105)+(N465/3.8889)-(O465/12.5)</f>
        <v>0</v>
      </c>
      <c r="J465" s="67">
        <f>ROUND((L465/10.9375)+(M465/9.2105)+(N465/3.8889)-(O465/12.5),0)</f>
        <v>0</v>
      </c>
      <c r="R465" s="50">
        <v>0</v>
      </c>
      <c r="S465" s="51">
        <f>V465</f>
        <v>0</v>
      </c>
      <c r="T465" s="52">
        <f>R465*S465</f>
        <v>0</v>
      </c>
      <c r="U465" s="51">
        <f>IF(ISBLANK(G465),999,MIN(G465,I465))</f>
        <v>999</v>
      </c>
      <c r="V465" s="51">
        <f>IF(U465=999,I465,U465)</f>
        <v>0</v>
      </c>
      <c r="W465" s="51">
        <f>P465*R465</f>
        <v>0</v>
      </c>
    </row>
    <row r="466" spans="9:23" ht="12.75">
      <c r="I466" s="48">
        <f>(L466/10.9375)+(M466/9.2105)+(N466/3.8889)-(O466/12.5)</f>
        <v>0</v>
      </c>
      <c r="J466" s="67">
        <f>ROUND((L466/10.9375)+(M466/9.2105)+(N466/3.8889)-(O466/12.5),0)</f>
        <v>0</v>
      </c>
      <c r="R466" s="50">
        <v>0</v>
      </c>
      <c r="S466" s="51">
        <f>V466</f>
        <v>0</v>
      </c>
      <c r="T466" s="52">
        <f>R466*S466</f>
        <v>0</v>
      </c>
      <c r="U466" s="51">
        <f>IF(ISBLANK(G466),999,MIN(G466,I466))</f>
        <v>999</v>
      </c>
      <c r="V466" s="51">
        <f>IF(U466=999,I466,U466)</f>
        <v>0</v>
      </c>
      <c r="W466" s="51">
        <f>P466*R466</f>
        <v>0</v>
      </c>
    </row>
    <row r="467" spans="9:23" ht="12.75">
      <c r="I467" s="48">
        <f>(L467/10.9375)+(M467/9.2105)+(N467/3.8889)-(O467/12.5)</f>
        <v>0</v>
      </c>
      <c r="J467" s="67">
        <f>ROUND((L467/10.9375)+(M467/9.2105)+(N467/3.8889)-(O467/12.5),0)</f>
        <v>0</v>
      </c>
      <c r="R467" s="50">
        <v>0</v>
      </c>
      <c r="S467" s="51">
        <f>V467</f>
        <v>0</v>
      </c>
      <c r="T467" s="52">
        <f>R467*S467</f>
        <v>0</v>
      </c>
      <c r="U467" s="51">
        <f>IF(ISBLANK(G467),999,MIN(G467,I467))</f>
        <v>999</v>
      </c>
      <c r="V467" s="51">
        <f>IF(U467=999,I467,U467)</f>
        <v>0</v>
      </c>
      <c r="W467" s="51">
        <f>P467*R467</f>
        <v>0</v>
      </c>
    </row>
    <row r="468" spans="9:23" ht="12.75">
      <c r="I468" s="48">
        <f>(L468/10.9375)+(M468/9.2105)+(N468/3.8889)-(O468/12.5)</f>
        <v>0</v>
      </c>
      <c r="J468" s="67">
        <f>ROUND((L468/10.9375)+(M468/9.2105)+(N468/3.8889)-(O468/12.5),0)</f>
        <v>0</v>
      </c>
      <c r="R468" s="50">
        <v>0</v>
      </c>
      <c r="S468" s="51">
        <f>V468</f>
        <v>0</v>
      </c>
      <c r="T468" s="52">
        <f>R468*S468</f>
        <v>0</v>
      </c>
      <c r="U468" s="51">
        <f>IF(ISBLANK(G468),999,MIN(G468,I468))</f>
        <v>999</v>
      </c>
      <c r="V468" s="51">
        <f>IF(U468=999,I468,U468)</f>
        <v>0</v>
      </c>
      <c r="W468" s="51">
        <f>P468*R468</f>
        <v>0</v>
      </c>
    </row>
    <row r="469" spans="9:23" ht="12.75">
      <c r="I469" s="48">
        <f>(L469/10.9375)+(M469/9.2105)+(N469/3.8889)-(O469/12.5)</f>
        <v>0</v>
      </c>
      <c r="J469" s="67">
        <f>ROUND((L469/10.9375)+(M469/9.2105)+(N469/3.8889)-(O469/12.5),0)</f>
        <v>0</v>
      </c>
      <c r="R469" s="50">
        <v>0</v>
      </c>
      <c r="S469" s="51">
        <f>V469</f>
        <v>0</v>
      </c>
      <c r="T469" s="52">
        <f>R469*S469</f>
        <v>0</v>
      </c>
      <c r="U469" s="51">
        <f>IF(ISBLANK(G469),999,MIN(G469,I469))</f>
        <v>999</v>
      </c>
      <c r="V469" s="51">
        <f>IF(U469=999,I469,U469)</f>
        <v>0</v>
      </c>
      <c r="W469" s="51">
        <f>P469*R469</f>
        <v>0</v>
      </c>
    </row>
    <row r="470" spans="9:23" ht="12.75">
      <c r="I470" s="48">
        <f>(L470/10.9375)+(M470/9.2105)+(N470/3.8889)-(O470/12.5)</f>
        <v>0</v>
      </c>
      <c r="J470" s="67">
        <f>ROUND((L470/10.9375)+(M470/9.2105)+(N470/3.8889)-(O470/12.5),0)</f>
        <v>0</v>
      </c>
      <c r="R470" s="50">
        <v>0</v>
      </c>
      <c r="S470" s="51">
        <f>V470</f>
        <v>0</v>
      </c>
      <c r="T470" s="52">
        <f>R470*S470</f>
        <v>0</v>
      </c>
      <c r="U470" s="51">
        <f>IF(ISBLANK(G470),999,MIN(G470,I470))</f>
        <v>999</v>
      </c>
      <c r="V470" s="51">
        <f>IF(U470=999,I470,U470)</f>
        <v>0</v>
      </c>
      <c r="W470" s="51">
        <f>P470*R470</f>
        <v>0</v>
      </c>
    </row>
    <row r="471" spans="9:23" ht="12.75">
      <c r="I471" s="48">
        <f>(L471/10.9375)+(M471/9.2105)+(N471/3.8889)-(O471/12.5)</f>
        <v>0</v>
      </c>
      <c r="J471" s="67">
        <f>ROUND((L471/10.9375)+(M471/9.2105)+(N471/3.8889)-(O471/12.5),0)</f>
        <v>0</v>
      </c>
      <c r="R471" s="50">
        <v>0</v>
      </c>
      <c r="S471" s="51">
        <f>V471</f>
        <v>0</v>
      </c>
      <c r="T471" s="52">
        <f>R471*S471</f>
        <v>0</v>
      </c>
      <c r="U471" s="51">
        <f>IF(ISBLANK(G471),999,MIN(G471,I471))</f>
        <v>999</v>
      </c>
      <c r="V471" s="51">
        <f>IF(U471=999,I471,U471)</f>
        <v>0</v>
      </c>
      <c r="W471" s="51">
        <f>P471*R471</f>
        <v>0</v>
      </c>
    </row>
    <row r="472" spans="9:23" ht="12.75">
      <c r="I472" s="48">
        <f>(L472/10.9375)+(M472/9.2105)+(N472/3.8889)-(O472/12.5)</f>
        <v>0</v>
      </c>
      <c r="J472" s="67">
        <f>ROUND((L472/10.9375)+(M472/9.2105)+(N472/3.8889)-(O472/12.5),0)</f>
        <v>0</v>
      </c>
      <c r="R472" s="50">
        <v>0</v>
      </c>
      <c r="S472" s="51">
        <f>V472</f>
        <v>0</v>
      </c>
      <c r="T472" s="52">
        <f>R472*S472</f>
        <v>0</v>
      </c>
      <c r="U472" s="51">
        <f>IF(ISBLANK(G472),999,MIN(G472,I472))</f>
        <v>999</v>
      </c>
      <c r="V472" s="51">
        <f>IF(U472=999,I472,U472)</f>
        <v>0</v>
      </c>
      <c r="W472" s="51">
        <f>P472*R472</f>
        <v>0</v>
      </c>
    </row>
    <row r="473" spans="9:23" ht="12.75">
      <c r="I473" s="48">
        <f>(L473/10.9375)+(M473/9.2105)+(N473/3.8889)-(O473/12.5)</f>
        <v>0</v>
      </c>
      <c r="J473" s="67">
        <f>ROUND((L473/10.9375)+(M473/9.2105)+(N473/3.8889)-(O473/12.5),0)</f>
        <v>0</v>
      </c>
      <c r="R473" s="50">
        <v>0</v>
      </c>
      <c r="S473" s="51">
        <f>V473</f>
        <v>0</v>
      </c>
      <c r="T473" s="52">
        <f>R473*S473</f>
        <v>0</v>
      </c>
      <c r="U473" s="51">
        <f>IF(ISBLANK(G473),999,MIN(G473,I473))</f>
        <v>999</v>
      </c>
      <c r="V473" s="51">
        <f>IF(U473=999,I473,U473)</f>
        <v>0</v>
      </c>
      <c r="W473" s="51">
        <f>P473*R473</f>
        <v>0</v>
      </c>
    </row>
    <row r="474" spans="9:23" ht="12.75">
      <c r="I474" s="48">
        <f>(L474/10.9375)+(M474/9.2105)+(N474/3.8889)-(O474/12.5)</f>
        <v>0</v>
      </c>
      <c r="J474" s="67">
        <f>ROUND((L474/10.9375)+(M474/9.2105)+(N474/3.8889)-(O474/12.5),0)</f>
        <v>0</v>
      </c>
      <c r="R474" s="50">
        <v>0</v>
      </c>
      <c r="S474" s="51">
        <f>V474</f>
        <v>0</v>
      </c>
      <c r="T474" s="52">
        <f>R474*S474</f>
        <v>0</v>
      </c>
      <c r="U474" s="51">
        <f>IF(ISBLANK(G474),999,MIN(G474,I474))</f>
        <v>999</v>
      </c>
      <c r="V474" s="51">
        <f>IF(U474=999,I474,U474)</f>
        <v>0</v>
      </c>
      <c r="W474" s="51">
        <f>P474*R474</f>
        <v>0</v>
      </c>
    </row>
    <row r="475" spans="9:23" ht="12.75">
      <c r="I475" s="48">
        <f>(L475/10.9375)+(M475/9.2105)+(N475/3.8889)-(O475/12.5)</f>
        <v>0</v>
      </c>
      <c r="J475" s="67">
        <f>ROUND((L475/10.9375)+(M475/9.2105)+(N475/3.8889)-(O475/12.5),0)</f>
        <v>0</v>
      </c>
      <c r="R475" s="50">
        <v>0</v>
      </c>
      <c r="S475" s="51">
        <f>V475</f>
        <v>0</v>
      </c>
      <c r="T475" s="52">
        <f>R475*S475</f>
        <v>0</v>
      </c>
      <c r="U475" s="51">
        <f>IF(ISBLANK(G475),999,MIN(G475,I475))</f>
        <v>999</v>
      </c>
      <c r="V475" s="51">
        <f>IF(U475=999,I475,U475)</f>
        <v>0</v>
      </c>
      <c r="W475" s="51">
        <f>P475*R475</f>
        <v>0</v>
      </c>
    </row>
    <row r="476" spans="9:23" ht="12.75">
      <c r="I476" s="48">
        <f>(L476/10.9375)+(M476/9.2105)+(N476/3.8889)-(O476/12.5)</f>
        <v>0</v>
      </c>
      <c r="J476" s="67">
        <f>ROUND((L476/10.9375)+(M476/9.2105)+(N476/3.8889)-(O476/12.5),0)</f>
        <v>0</v>
      </c>
      <c r="R476" s="50">
        <v>0</v>
      </c>
      <c r="S476" s="51">
        <f>V476</f>
        <v>0</v>
      </c>
      <c r="T476" s="52">
        <f>R476*S476</f>
        <v>0</v>
      </c>
      <c r="U476" s="51">
        <f>IF(ISBLANK(G476),999,MIN(G476,I476))</f>
        <v>999</v>
      </c>
      <c r="V476" s="51">
        <f>IF(U476=999,I476,U476)</f>
        <v>0</v>
      </c>
      <c r="W476" s="51">
        <f>P476*R476</f>
        <v>0</v>
      </c>
    </row>
    <row r="477" spans="9:23" ht="12.75">
      <c r="I477" s="48">
        <f>(L477/10.9375)+(M477/9.2105)+(N477/3.8889)-(O477/12.5)</f>
        <v>0</v>
      </c>
      <c r="J477" s="67">
        <f>ROUND((L477/10.9375)+(M477/9.2105)+(N477/3.8889)-(O477/12.5),0)</f>
        <v>0</v>
      </c>
      <c r="R477" s="50">
        <v>0</v>
      </c>
      <c r="S477" s="51">
        <f>V477</f>
        <v>0</v>
      </c>
      <c r="T477" s="52">
        <f>R477*S477</f>
        <v>0</v>
      </c>
      <c r="U477" s="51">
        <f>IF(ISBLANK(G477),999,MIN(G477,I477))</f>
        <v>999</v>
      </c>
      <c r="V477" s="51">
        <f>IF(U477=999,I477,U477)</f>
        <v>0</v>
      </c>
      <c r="W477" s="51">
        <f>P477*R477</f>
        <v>0</v>
      </c>
    </row>
    <row r="478" spans="9:23" ht="12.75">
      <c r="I478" s="48">
        <f>(L478/10.9375)+(M478/9.2105)+(N478/3.8889)-(O478/12.5)</f>
        <v>0</v>
      </c>
      <c r="J478" s="67">
        <f>ROUND((L478/10.9375)+(M478/9.2105)+(N478/3.8889)-(O478/12.5),0)</f>
        <v>0</v>
      </c>
      <c r="R478" s="50">
        <v>0</v>
      </c>
      <c r="S478" s="51">
        <f>V478</f>
        <v>0</v>
      </c>
      <c r="T478" s="52">
        <f>R478*S478</f>
        <v>0</v>
      </c>
      <c r="U478" s="51">
        <f>IF(ISBLANK(G478),999,MIN(G478,I478))</f>
        <v>999</v>
      </c>
      <c r="V478" s="51">
        <f>IF(U478=999,I478,U478)</f>
        <v>0</v>
      </c>
      <c r="W478" s="51">
        <f>P478*R478</f>
        <v>0</v>
      </c>
    </row>
    <row r="479" spans="9:23" ht="12.75">
      <c r="I479" s="48">
        <f>(L479/10.9375)+(M479/9.2105)+(N479/3.8889)-(O479/12.5)</f>
        <v>0</v>
      </c>
      <c r="J479" s="67">
        <f>ROUND((L479/10.9375)+(M479/9.2105)+(N479/3.8889)-(O479/12.5),0)</f>
        <v>0</v>
      </c>
      <c r="R479" s="50">
        <v>0</v>
      </c>
      <c r="S479" s="51">
        <f>V479</f>
        <v>0</v>
      </c>
      <c r="T479" s="52">
        <f>R479*S479</f>
        <v>0</v>
      </c>
      <c r="U479" s="51">
        <f>IF(ISBLANK(G479),999,MIN(G479,I479))</f>
        <v>999</v>
      </c>
      <c r="V479" s="51">
        <f>IF(U479=999,I479,U479)</f>
        <v>0</v>
      </c>
      <c r="W479" s="51">
        <f>P479*R479</f>
        <v>0</v>
      </c>
    </row>
    <row r="480" spans="9:23" ht="12.75">
      <c r="I480" s="48">
        <f>(L480/10.9375)+(M480/9.2105)+(N480/3.8889)-(O480/12.5)</f>
        <v>0</v>
      </c>
      <c r="J480" s="67">
        <f>ROUND((L480/10.9375)+(M480/9.2105)+(N480/3.8889)-(O480/12.5),0)</f>
        <v>0</v>
      </c>
      <c r="R480" s="50">
        <v>0</v>
      </c>
      <c r="S480" s="51">
        <f>V480</f>
        <v>0</v>
      </c>
      <c r="T480" s="52">
        <f>R480*S480</f>
        <v>0</v>
      </c>
      <c r="U480" s="51">
        <f>IF(ISBLANK(G480),999,MIN(G480,I480))</f>
        <v>999</v>
      </c>
      <c r="V480" s="51">
        <f>IF(U480=999,I480,U480)</f>
        <v>0</v>
      </c>
      <c r="W480" s="51">
        <f>P480*R480</f>
        <v>0</v>
      </c>
    </row>
    <row r="481" spans="9:23" ht="12.75">
      <c r="I481" s="48">
        <f>(L481/10.9375)+(M481/9.2105)+(N481/3.8889)-(O481/12.5)</f>
        <v>0</v>
      </c>
      <c r="J481" s="67">
        <f>ROUND((L481/10.9375)+(M481/9.2105)+(N481/3.8889)-(O481/12.5),0)</f>
        <v>0</v>
      </c>
      <c r="R481" s="50">
        <v>0</v>
      </c>
      <c r="S481" s="51">
        <f>V481</f>
        <v>0</v>
      </c>
      <c r="T481" s="52">
        <f>R481*S481</f>
        <v>0</v>
      </c>
      <c r="U481" s="51">
        <f>IF(ISBLANK(G481),999,MIN(G481,I481))</f>
        <v>999</v>
      </c>
      <c r="V481" s="51">
        <f>IF(U481=999,I481,U481)</f>
        <v>0</v>
      </c>
      <c r="W481" s="51">
        <f>P481*R481</f>
        <v>0</v>
      </c>
    </row>
    <row r="482" spans="9:23" ht="12.75">
      <c r="I482" s="48">
        <f>(L482/10.9375)+(M482/9.2105)+(N482/3.8889)-(O482/12.5)</f>
        <v>0</v>
      </c>
      <c r="J482" s="67">
        <f>ROUND((L482/10.9375)+(M482/9.2105)+(N482/3.8889)-(O482/12.5),0)</f>
        <v>0</v>
      </c>
      <c r="R482" s="50">
        <v>0</v>
      </c>
      <c r="S482" s="51">
        <f>V482</f>
        <v>0</v>
      </c>
      <c r="T482" s="52">
        <f>R482*S482</f>
        <v>0</v>
      </c>
      <c r="U482" s="51">
        <f>IF(ISBLANK(G482),999,MIN(G482,I482))</f>
        <v>999</v>
      </c>
      <c r="V482" s="51">
        <f>IF(U482=999,I482,U482)</f>
        <v>0</v>
      </c>
      <c r="W482" s="51">
        <f>P482*R482</f>
        <v>0</v>
      </c>
    </row>
    <row r="483" spans="9:23" ht="12.75">
      <c r="I483" s="48">
        <f>(L483/10.9375)+(M483/9.2105)+(N483/3.8889)-(O483/12.5)</f>
        <v>0</v>
      </c>
      <c r="J483" s="67">
        <f>ROUND((L483/10.9375)+(M483/9.2105)+(N483/3.8889)-(O483/12.5),0)</f>
        <v>0</v>
      </c>
      <c r="R483" s="50">
        <v>0</v>
      </c>
      <c r="S483" s="51">
        <f>V483</f>
        <v>0</v>
      </c>
      <c r="T483" s="52">
        <f>R483*S483</f>
        <v>0</v>
      </c>
      <c r="U483" s="51">
        <f>IF(ISBLANK(G483),999,MIN(G483,I483))</f>
        <v>999</v>
      </c>
      <c r="V483" s="51">
        <f>IF(U483=999,I483,U483)</f>
        <v>0</v>
      </c>
      <c r="W483" s="51">
        <f>P483*R483</f>
        <v>0</v>
      </c>
    </row>
    <row r="484" spans="9:23" ht="12.75">
      <c r="I484" s="48">
        <f>(L484/10.9375)+(M484/9.2105)+(N484/3.8889)-(O484/12.5)</f>
        <v>0</v>
      </c>
      <c r="J484" s="67">
        <f>ROUND((L484/10.9375)+(M484/9.2105)+(N484/3.8889)-(O484/12.5),0)</f>
        <v>0</v>
      </c>
      <c r="R484" s="50">
        <v>0</v>
      </c>
      <c r="S484" s="51">
        <f>V484</f>
        <v>0</v>
      </c>
      <c r="T484" s="52">
        <f>R484*S484</f>
        <v>0</v>
      </c>
      <c r="U484" s="51">
        <f>IF(ISBLANK(G484),999,MIN(G484,I484))</f>
        <v>999</v>
      </c>
      <c r="V484" s="51">
        <f>IF(U484=999,I484,U484)</f>
        <v>0</v>
      </c>
      <c r="W484" s="51">
        <f>P484*R484</f>
        <v>0</v>
      </c>
    </row>
    <row r="485" spans="9:23" ht="12.75">
      <c r="I485" s="48">
        <f>(L485/10.9375)+(M485/9.2105)+(N485/3.8889)-(O485/12.5)</f>
        <v>0</v>
      </c>
      <c r="J485" s="67">
        <f>ROUND((L485/10.9375)+(M485/9.2105)+(N485/3.8889)-(O485/12.5),0)</f>
        <v>0</v>
      </c>
      <c r="R485" s="50">
        <v>0</v>
      </c>
      <c r="S485" s="51">
        <f>V485</f>
        <v>0</v>
      </c>
      <c r="T485" s="52">
        <f>R485*S485</f>
        <v>0</v>
      </c>
      <c r="U485" s="51">
        <f>IF(ISBLANK(G485),999,MIN(G485,I485))</f>
        <v>999</v>
      </c>
      <c r="V485" s="51">
        <f>IF(U485=999,I485,U485)</f>
        <v>0</v>
      </c>
      <c r="W485" s="51">
        <f>P485*R485</f>
        <v>0</v>
      </c>
    </row>
    <row r="486" spans="9:23" ht="12.75">
      <c r="I486" s="48">
        <f>(L486/10.9375)+(M486/9.2105)+(N486/3.8889)-(O486/12.5)</f>
        <v>0</v>
      </c>
      <c r="J486" s="67">
        <f>ROUND((L486/10.9375)+(M486/9.2105)+(N486/3.8889)-(O486/12.5),0)</f>
        <v>0</v>
      </c>
      <c r="R486" s="50">
        <v>0</v>
      </c>
      <c r="S486" s="51">
        <f>V486</f>
        <v>0</v>
      </c>
      <c r="T486" s="52">
        <f>R486*S486</f>
        <v>0</v>
      </c>
      <c r="U486" s="51">
        <f>IF(ISBLANK(G486),999,MIN(G486,I486))</f>
        <v>999</v>
      </c>
      <c r="V486" s="51">
        <f>IF(U486=999,I486,U486)</f>
        <v>0</v>
      </c>
      <c r="W486" s="51">
        <f>P486*R486</f>
        <v>0</v>
      </c>
    </row>
    <row r="487" spans="9:23" ht="12.75">
      <c r="I487" s="48">
        <f>(L487/10.9375)+(M487/9.2105)+(N487/3.8889)-(O487/12.5)</f>
        <v>0</v>
      </c>
      <c r="J487" s="67">
        <f>ROUND((L487/10.9375)+(M487/9.2105)+(N487/3.8889)-(O487/12.5),0)</f>
        <v>0</v>
      </c>
      <c r="R487" s="50">
        <v>0</v>
      </c>
      <c r="S487" s="51">
        <f>V487</f>
        <v>0</v>
      </c>
      <c r="T487" s="52">
        <f>R487*S487</f>
        <v>0</v>
      </c>
      <c r="U487" s="51">
        <f>IF(ISBLANK(G487),999,MIN(G487,I487))</f>
        <v>999</v>
      </c>
      <c r="V487" s="51">
        <f>IF(U487=999,I487,U487)</f>
        <v>0</v>
      </c>
      <c r="W487" s="51">
        <f>P487*R487</f>
        <v>0</v>
      </c>
    </row>
    <row r="488" spans="9:23" ht="12.75">
      <c r="I488" s="48">
        <f>(L488/10.9375)+(M488/9.2105)+(N488/3.8889)-(O488/12.5)</f>
        <v>0</v>
      </c>
      <c r="J488" s="67">
        <f>ROUND((L488/10.9375)+(M488/9.2105)+(N488/3.8889)-(O488/12.5),0)</f>
        <v>0</v>
      </c>
      <c r="R488" s="50">
        <v>0</v>
      </c>
      <c r="S488" s="51">
        <f>V488</f>
        <v>0</v>
      </c>
      <c r="T488" s="52">
        <f>R488*S488</f>
        <v>0</v>
      </c>
      <c r="U488" s="51">
        <f>IF(ISBLANK(G488),999,MIN(G488,I488))</f>
        <v>999</v>
      </c>
      <c r="V488" s="51">
        <f>IF(U488=999,I488,U488)</f>
        <v>0</v>
      </c>
      <c r="W488" s="51">
        <f>P488*R488</f>
        <v>0</v>
      </c>
    </row>
    <row r="489" spans="9:23" ht="12.75">
      <c r="I489" s="48">
        <f>(L489/10.9375)+(M489/9.2105)+(N489/3.8889)-(O489/12.5)</f>
        <v>0</v>
      </c>
      <c r="J489" s="67">
        <f>ROUND((L489/10.9375)+(M489/9.2105)+(N489/3.8889)-(O489/12.5),0)</f>
        <v>0</v>
      </c>
      <c r="R489" s="50">
        <v>0</v>
      </c>
      <c r="S489" s="51">
        <f>V489</f>
        <v>0</v>
      </c>
      <c r="T489" s="52">
        <f>R489*S489</f>
        <v>0</v>
      </c>
      <c r="U489" s="51">
        <f>IF(ISBLANK(G489),999,MIN(G489,I489))</f>
        <v>999</v>
      </c>
      <c r="V489" s="51">
        <f>IF(U489=999,I489,U489)</f>
        <v>0</v>
      </c>
      <c r="W489" s="51">
        <f>P489*R489</f>
        <v>0</v>
      </c>
    </row>
    <row r="490" spans="9:23" ht="12.75">
      <c r="I490" s="48">
        <f>(L490/10.9375)+(M490/9.2105)+(N490/3.8889)-(O490/12.5)</f>
        <v>0</v>
      </c>
      <c r="J490" s="67">
        <f>ROUND((L490/10.9375)+(M490/9.2105)+(N490/3.8889)-(O490/12.5),0)</f>
        <v>0</v>
      </c>
      <c r="R490" s="50">
        <v>0</v>
      </c>
      <c r="S490" s="51">
        <f>V490</f>
        <v>0</v>
      </c>
      <c r="T490" s="52">
        <f>R490*S490</f>
        <v>0</v>
      </c>
      <c r="U490" s="51">
        <f>IF(ISBLANK(G490),999,MIN(G490,I490))</f>
        <v>999</v>
      </c>
      <c r="V490" s="51">
        <f>IF(U490=999,I490,U490)</f>
        <v>0</v>
      </c>
      <c r="W490" s="51">
        <f>P490*R490</f>
        <v>0</v>
      </c>
    </row>
    <row r="491" spans="9:23" ht="12.75">
      <c r="I491" s="48">
        <f>(L491/10.9375)+(M491/9.2105)+(N491/3.8889)-(O491/12.5)</f>
        <v>0</v>
      </c>
      <c r="J491" s="67">
        <f>ROUND((L491/10.9375)+(M491/9.2105)+(N491/3.8889)-(O491/12.5),0)</f>
        <v>0</v>
      </c>
      <c r="R491" s="50">
        <v>0</v>
      </c>
      <c r="S491" s="51">
        <f>V491</f>
        <v>0</v>
      </c>
      <c r="T491" s="52">
        <f>R491*S491</f>
        <v>0</v>
      </c>
      <c r="U491" s="51">
        <f>IF(ISBLANK(G491),999,MIN(G491,I491))</f>
        <v>999</v>
      </c>
      <c r="V491" s="51">
        <f>IF(U491=999,I491,U491)</f>
        <v>0</v>
      </c>
      <c r="W491" s="51">
        <f>P491*R491</f>
        <v>0</v>
      </c>
    </row>
    <row r="492" spans="9:23" ht="12.75">
      <c r="I492" s="48">
        <f>(L492/10.9375)+(M492/9.2105)+(N492/3.8889)-(O492/12.5)</f>
        <v>0</v>
      </c>
      <c r="J492" s="67">
        <f>ROUND((L492/10.9375)+(M492/9.2105)+(N492/3.8889)-(O492/12.5),0)</f>
        <v>0</v>
      </c>
      <c r="R492" s="50">
        <v>0</v>
      </c>
      <c r="S492" s="51">
        <f>V492</f>
        <v>0</v>
      </c>
      <c r="T492" s="52">
        <f>R492*S492</f>
        <v>0</v>
      </c>
      <c r="U492" s="51">
        <f>IF(ISBLANK(G492),999,MIN(G492,I492))</f>
        <v>999</v>
      </c>
      <c r="V492" s="51">
        <f>IF(U492=999,I492,U492)</f>
        <v>0</v>
      </c>
      <c r="W492" s="51">
        <f>P492*R492</f>
        <v>0</v>
      </c>
    </row>
    <row r="493" spans="9:23" ht="12.75">
      <c r="I493" s="48">
        <f>(L493/10.9375)+(M493/9.2105)+(N493/3.8889)-(O493/12.5)</f>
        <v>0</v>
      </c>
      <c r="J493" s="67">
        <f>ROUND((L493/10.9375)+(M493/9.2105)+(N493/3.8889)-(O493/12.5),0)</f>
        <v>0</v>
      </c>
      <c r="R493" s="50">
        <v>0</v>
      </c>
      <c r="S493" s="51">
        <f>V493</f>
        <v>0</v>
      </c>
      <c r="T493" s="52">
        <f>R493*S493</f>
        <v>0</v>
      </c>
      <c r="U493" s="51">
        <f>IF(ISBLANK(G493),999,MIN(G493,I493))</f>
        <v>999</v>
      </c>
      <c r="V493" s="51">
        <f>IF(U493=999,I493,U493)</f>
        <v>0</v>
      </c>
      <c r="W493" s="51">
        <f>P493*R493</f>
        <v>0</v>
      </c>
    </row>
    <row r="494" spans="9:23" ht="12.75">
      <c r="I494" s="48">
        <f>(L494/10.9375)+(M494/9.2105)+(N494/3.8889)-(O494/12.5)</f>
        <v>0</v>
      </c>
      <c r="J494" s="67">
        <f>ROUND((L494/10.9375)+(M494/9.2105)+(N494/3.8889)-(O494/12.5),0)</f>
        <v>0</v>
      </c>
      <c r="R494" s="50">
        <v>0</v>
      </c>
      <c r="S494" s="51">
        <f>V494</f>
        <v>0</v>
      </c>
      <c r="T494" s="52">
        <f>R494*S494</f>
        <v>0</v>
      </c>
      <c r="U494" s="51">
        <f>IF(ISBLANK(G494),999,MIN(G494,I494))</f>
        <v>999</v>
      </c>
      <c r="V494" s="51">
        <f>IF(U494=999,I494,U494)</f>
        <v>0</v>
      </c>
      <c r="W494" s="51">
        <f>P494*R494</f>
        <v>0</v>
      </c>
    </row>
    <row r="495" spans="9:23" ht="12.75">
      <c r="I495" s="48">
        <f>(L495/10.9375)+(M495/9.2105)+(N495/3.8889)-(O495/12.5)</f>
        <v>0</v>
      </c>
      <c r="J495" s="67">
        <f>ROUND((L495/10.9375)+(M495/9.2105)+(N495/3.8889)-(O495/12.5),0)</f>
        <v>0</v>
      </c>
      <c r="R495" s="50">
        <v>0</v>
      </c>
      <c r="S495" s="51">
        <f>V495</f>
        <v>0</v>
      </c>
      <c r="T495" s="52">
        <f>R495*S495</f>
        <v>0</v>
      </c>
      <c r="U495" s="51">
        <f>IF(ISBLANK(G495),999,MIN(G495,I495))</f>
        <v>999</v>
      </c>
      <c r="V495" s="51">
        <f>IF(U495=999,I495,U495)</f>
        <v>0</v>
      </c>
      <c r="W495" s="51">
        <f>P495*R495</f>
        <v>0</v>
      </c>
    </row>
    <row r="496" spans="9:23" ht="12.75">
      <c r="I496" s="48">
        <f>(L496/10.9375)+(M496/9.2105)+(N496/3.8889)-(O496/12.5)</f>
        <v>0</v>
      </c>
      <c r="J496" s="67">
        <f>ROUND((L496/10.9375)+(M496/9.2105)+(N496/3.8889)-(O496/12.5),0)</f>
        <v>0</v>
      </c>
      <c r="R496" s="50">
        <v>0</v>
      </c>
      <c r="S496" s="51">
        <f>V496</f>
        <v>0</v>
      </c>
      <c r="T496" s="52">
        <f>R496*S496</f>
        <v>0</v>
      </c>
      <c r="U496" s="51">
        <f>IF(ISBLANK(G496),999,MIN(G496,I496))</f>
        <v>999</v>
      </c>
      <c r="V496" s="51">
        <f>IF(U496=999,I496,U496)</f>
        <v>0</v>
      </c>
      <c r="W496" s="51">
        <f>P496*R496</f>
        <v>0</v>
      </c>
    </row>
    <row r="497" spans="9:23" ht="12.75">
      <c r="I497" s="48">
        <f>(L497/10.9375)+(M497/9.2105)+(N497/3.8889)-(O497/12.5)</f>
        <v>0</v>
      </c>
      <c r="J497" s="67">
        <f>ROUND((L497/10.9375)+(M497/9.2105)+(N497/3.8889)-(O497/12.5),0)</f>
        <v>0</v>
      </c>
      <c r="R497" s="50">
        <v>0</v>
      </c>
      <c r="S497" s="51">
        <f>V497</f>
        <v>0</v>
      </c>
      <c r="T497" s="52">
        <f>R497*S497</f>
        <v>0</v>
      </c>
      <c r="U497" s="51">
        <f>IF(ISBLANK(G497),999,MIN(G497,I497))</f>
        <v>999</v>
      </c>
      <c r="V497" s="51">
        <f>IF(U497=999,I497,U497)</f>
        <v>0</v>
      </c>
      <c r="W497" s="51">
        <f>P497*R497</f>
        <v>0</v>
      </c>
    </row>
    <row r="498" spans="9:23" ht="12.75">
      <c r="I498" s="48">
        <f>(L498/10.9375)+(M498/9.2105)+(N498/3.8889)-(O498/12.5)</f>
        <v>0</v>
      </c>
      <c r="J498" s="67">
        <f>ROUND((L498/10.9375)+(M498/9.2105)+(N498/3.8889)-(O498/12.5),0)</f>
        <v>0</v>
      </c>
      <c r="R498" s="50">
        <v>0</v>
      </c>
      <c r="S498" s="51">
        <f>V498</f>
        <v>0</v>
      </c>
      <c r="T498" s="52">
        <f>R498*S498</f>
        <v>0</v>
      </c>
      <c r="U498" s="51">
        <f>IF(ISBLANK(G498),999,MIN(G498,I498))</f>
        <v>999</v>
      </c>
      <c r="V498" s="51">
        <f>IF(U498=999,I498,U498)</f>
        <v>0</v>
      </c>
      <c r="W498" s="51">
        <f>P498*R498</f>
        <v>0</v>
      </c>
    </row>
    <row r="499" spans="9:23" ht="12.75">
      <c r="I499" s="48">
        <f>(L499/10.9375)+(M499/9.2105)+(N499/3.8889)-(O499/12.5)</f>
        <v>0</v>
      </c>
      <c r="J499" s="67">
        <f>ROUND((L499/10.9375)+(M499/9.2105)+(N499/3.8889)-(O499/12.5),0)</f>
        <v>0</v>
      </c>
      <c r="R499" s="50">
        <v>0</v>
      </c>
      <c r="S499" s="51">
        <f>V499</f>
        <v>0</v>
      </c>
      <c r="T499" s="52">
        <f>R499*S499</f>
        <v>0</v>
      </c>
      <c r="U499" s="51">
        <f>IF(ISBLANK(G499),999,MIN(G499,I499))</f>
        <v>999</v>
      </c>
      <c r="V499" s="51">
        <f>IF(U499=999,I499,U499)</f>
        <v>0</v>
      </c>
      <c r="W499" s="51">
        <f>P499*R499</f>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legacyDrawing r:id="rId2"/>
</worksheet>
</file>

<file path=xl/worksheets/sheet4.xml><?xml version="1.0" encoding="utf-8"?>
<worksheet xmlns="http://schemas.openxmlformats.org/spreadsheetml/2006/main" xmlns:r="http://schemas.openxmlformats.org/officeDocument/2006/relationships">
  <dimension ref="A1:I250"/>
  <sheetViews>
    <sheetView zoomScale="123" zoomScaleNormal="123" workbookViewId="0" topLeftCell="A1">
      <pane ySplit="1" topLeftCell="A2" activePane="bottomLeft" state="frozen"/>
      <selection pane="topLeft" activeCell="A1" sqref="A1"/>
      <selection pane="bottomLeft" activeCell="E7" sqref="E7"/>
    </sheetView>
  </sheetViews>
  <sheetFormatPr defaultColWidth="9.140625" defaultRowHeight="12.75"/>
  <cols>
    <col min="1" max="1" width="13.8515625" style="70" customWidth="1"/>
    <col min="2" max="2" width="17.140625" style="41" customWidth="1"/>
    <col min="3" max="3" width="14.8515625" style="71" customWidth="1"/>
    <col min="4" max="4" width="14.57421875" style="33" customWidth="1"/>
    <col min="5" max="5" width="22.7109375" style="34" customWidth="1"/>
    <col min="6" max="6" width="10.28125" style="34" customWidth="1"/>
    <col min="7" max="7" width="13.7109375" style="34" customWidth="1"/>
    <col min="8" max="16384" width="9.140625" style="34" customWidth="1"/>
  </cols>
  <sheetData>
    <row r="1" spans="1:9" ht="12.75">
      <c r="A1" s="72" t="s">
        <v>239</v>
      </c>
      <c r="B1" s="73" t="s">
        <v>240</v>
      </c>
      <c r="C1" s="74" t="s">
        <v>241</v>
      </c>
      <c r="D1" s="74" t="s">
        <v>242</v>
      </c>
      <c r="E1" s="75" t="s">
        <v>243</v>
      </c>
      <c r="F1" s="76">
        <f>MAX(D2:D250)</f>
        <v>0</v>
      </c>
      <c r="G1" s="77" t="s">
        <v>244</v>
      </c>
      <c r="H1" s="33"/>
      <c r="I1" s="33"/>
    </row>
    <row r="2" spans="1:9" ht="12.75">
      <c r="A2" s="78">
        <f>'Read First'!D9</f>
        <v>40544</v>
      </c>
      <c r="B2" s="79">
        <f>'Read First'!$D$10</f>
        <v>0</v>
      </c>
      <c r="C2" s="80">
        <v>0</v>
      </c>
      <c r="D2" s="81">
        <v>0</v>
      </c>
      <c r="E2" s="82" t="s">
        <v>245</v>
      </c>
      <c r="F2" s="33"/>
      <c r="G2" s="33"/>
      <c r="H2" s="33"/>
      <c r="I2" s="33"/>
    </row>
    <row r="3" spans="1:9" ht="12.75">
      <c r="A3" s="83"/>
      <c r="B3" s="84">
        <f>'Read First'!$D$10</f>
        <v>0</v>
      </c>
      <c r="C3" s="85">
        <f>B2-B3</f>
        <v>0</v>
      </c>
      <c r="D3" s="86">
        <f>$B$2-B3</f>
        <v>0</v>
      </c>
      <c r="E3" s="33"/>
      <c r="F3" s="87" t="s">
        <v>246</v>
      </c>
      <c r="G3" s="82"/>
      <c r="H3" s="82" t="s">
        <v>247</v>
      </c>
      <c r="I3" s="33"/>
    </row>
    <row r="4" spans="1:9" ht="12.75">
      <c r="A4" s="83"/>
      <c r="B4" s="84">
        <f>'Read First'!$D$10</f>
        <v>0</v>
      </c>
      <c r="C4" s="85">
        <f>B3-B4</f>
        <v>0</v>
      </c>
      <c r="D4" s="86">
        <f>$B$2-B4</f>
        <v>0</v>
      </c>
      <c r="E4" s="33"/>
      <c r="F4" s="87" t="s">
        <v>248</v>
      </c>
      <c r="G4" s="82"/>
      <c r="H4" s="82" t="s">
        <v>247</v>
      </c>
      <c r="I4" s="33"/>
    </row>
    <row r="5" spans="1:9" ht="12.75">
      <c r="A5" s="83"/>
      <c r="B5" s="84">
        <f>'Read First'!$D$10</f>
        <v>0</v>
      </c>
      <c r="C5" s="85">
        <f>B4-B5</f>
        <v>0</v>
      </c>
      <c r="D5" s="86">
        <f>$B$2-B5</f>
        <v>0</v>
      </c>
      <c r="E5" s="33"/>
      <c r="F5" s="88" t="s">
        <v>249</v>
      </c>
      <c r="G5" s="33"/>
      <c r="H5" s="33"/>
      <c r="I5" s="33"/>
    </row>
    <row r="6" spans="1:9" ht="12.75">
      <c r="A6" s="83"/>
      <c r="B6" s="84">
        <f>'Read First'!$D$10</f>
        <v>0</v>
      </c>
      <c r="C6" s="85">
        <f>B5-B6</f>
        <v>0</v>
      </c>
      <c r="D6" s="86">
        <f>$B$2-B6</f>
        <v>0</v>
      </c>
      <c r="E6" s="33"/>
      <c r="F6" s="33" t="s">
        <v>250</v>
      </c>
      <c r="G6" s="33"/>
      <c r="H6" s="33"/>
      <c r="I6" s="33"/>
    </row>
    <row r="7" spans="1:9" ht="12.75">
      <c r="A7" s="83"/>
      <c r="B7" s="84">
        <f>'Read First'!$D$10</f>
        <v>0</v>
      </c>
      <c r="C7" s="85">
        <f>B6-B7</f>
        <v>0</v>
      </c>
      <c r="D7" s="86">
        <f>$B$2-B7</f>
        <v>0</v>
      </c>
      <c r="E7" s="33"/>
      <c r="F7" s="33" t="s">
        <v>251</v>
      </c>
      <c r="G7" s="33"/>
      <c r="H7" s="33"/>
      <c r="I7" s="33"/>
    </row>
    <row r="8" spans="1:9" ht="12.75">
      <c r="A8" s="83"/>
      <c r="B8" s="84">
        <f>'Read First'!$D$10</f>
        <v>0</v>
      </c>
      <c r="C8" s="85">
        <f>B7-B8</f>
        <v>0</v>
      </c>
      <c r="D8" s="86">
        <f>$B$2-B8</f>
        <v>0</v>
      </c>
      <c r="E8" s="33"/>
      <c r="F8" s="33" t="s">
        <v>252</v>
      </c>
      <c r="G8" s="33"/>
      <c r="H8" s="33"/>
      <c r="I8" s="33"/>
    </row>
    <row r="9" spans="1:9" ht="12.75">
      <c r="A9" s="83"/>
      <c r="B9" s="84">
        <f>'Read First'!$D$10</f>
        <v>0</v>
      </c>
      <c r="C9" s="85">
        <f>B8-B9</f>
        <v>0</v>
      </c>
      <c r="D9" s="86">
        <f>$B$2-B9</f>
        <v>0</v>
      </c>
      <c r="E9" s="33"/>
      <c r="F9" s="33" t="s">
        <v>253</v>
      </c>
      <c r="G9" s="33"/>
      <c r="H9" s="33"/>
      <c r="I9" s="33"/>
    </row>
    <row r="10" spans="1:9" ht="12.75">
      <c r="A10" s="83"/>
      <c r="B10" s="84">
        <f>'Read First'!$D$10</f>
        <v>0</v>
      </c>
      <c r="C10" s="85">
        <f>B9-B10</f>
        <v>0</v>
      </c>
      <c r="D10" s="86">
        <f>$B$2-B10</f>
        <v>0</v>
      </c>
      <c r="E10" s="33"/>
      <c r="F10" t="s">
        <v>254</v>
      </c>
      <c r="G10"/>
      <c r="H10" s="33"/>
      <c r="I10" s="33"/>
    </row>
    <row r="11" spans="1:9" ht="12.75">
      <c r="A11" s="83"/>
      <c r="B11" s="84">
        <f>'Read First'!$D$10</f>
        <v>0</v>
      </c>
      <c r="C11" s="85">
        <f>B10-B11</f>
        <v>0</v>
      </c>
      <c r="D11" s="86">
        <f>$B$2-B11</f>
        <v>0</v>
      </c>
      <c r="E11" s="33"/>
      <c r="F11" s="33"/>
      <c r="G11" s="33" t="s">
        <v>255</v>
      </c>
      <c r="H11" s="33"/>
      <c r="I11" s="33"/>
    </row>
    <row r="12" spans="1:9" ht="12.75">
      <c r="A12" s="83"/>
      <c r="B12" s="84">
        <f>'Read First'!$D$10</f>
        <v>0</v>
      </c>
      <c r="C12" s="85">
        <f>B11-B12</f>
        <v>0</v>
      </c>
      <c r="D12" s="86">
        <f>$B$2-B12</f>
        <v>0</v>
      </c>
      <c r="E12" s="33"/>
      <c r="F12" s="33"/>
      <c r="G12" s="33"/>
      <c r="H12" s="33"/>
      <c r="I12" s="33"/>
    </row>
    <row r="13" spans="1:9" ht="12.75">
      <c r="A13" s="83"/>
      <c r="B13" s="84">
        <f>'Read First'!$D$10</f>
        <v>0</v>
      </c>
      <c r="C13" s="85">
        <f>B12-B13</f>
        <v>0</v>
      </c>
      <c r="D13" s="86">
        <f>$B$2-B13</f>
        <v>0</v>
      </c>
      <c r="E13" s="33"/>
      <c r="F13" s="33"/>
      <c r="G13" s="33"/>
      <c r="H13" s="33"/>
      <c r="I13" s="33"/>
    </row>
    <row r="14" spans="1:9" ht="12.75">
      <c r="A14" s="83"/>
      <c r="B14" s="84">
        <f>'Read First'!$D$10</f>
        <v>0</v>
      </c>
      <c r="C14" s="85">
        <f>B13-B14</f>
        <v>0</v>
      </c>
      <c r="D14" s="86">
        <f>$B$2-B14</f>
        <v>0</v>
      </c>
      <c r="E14" s="33"/>
      <c r="F14" s="33"/>
      <c r="G14" s="33"/>
      <c r="H14" s="33"/>
      <c r="I14" s="33"/>
    </row>
    <row r="15" spans="1:9" ht="12.75">
      <c r="A15" s="83"/>
      <c r="B15" s="84">
        <f>'Read First'!$D$10</f>
        <v>0</v>
      </c>
      <c r="C15" s="85">
        <f>B14-B15</f>
        <v>0</v>
      </c>
      <c r="D15" s="86">
        <f>$B$2-B15</f>
        <v>0</v>
      </c>
      <c r="E15" s="33"/>
      <c r="F15" s="33"/>
      <c r="G15" s="33"/>
      <c r="H15" s="33"/>
      <c r="I15" s="33"/>
    </row>
    <row r="16" spans="1:9" ht="12.75">
      <c r="A16" s="83"/>
      <c r="B16" s="84">
        <f>'Read First'!$D$10</f>
        <v>0</v>
      </c>
      <c r="C16" s="85">
        <f>B15-B16</f>
        <v>0</v>
      </c>
      <c r="D16" s="86">
        <f>$B$2-B16</f>
        <v>0</v>
      </c>
      <c r="E16" s="33"/>
      <c r="F16" s="33"/>
      <c r="G16" s="33"/>
      <c r="H16" s="33"/>
      <c r="I16" s="33"/>
    </row>
    <row r="17" spans="1:9" ht="12.75">
      <c r="A17" s="83"/>
      <c r="B17" s="84">
        <f>'Read First'!$D$10</f>
        <v>0</v>
      </c>
      <c r="C17" s="85">
        <f>B16-B17</f>
        <v>0</v>
      </c>
      <c r="D17" s="86">
        <f>$B$2-B17</f>
        <v>0</v>
      </c>
      <c r="E17" s="33"/>
      <c r="F17" s="33"/>
      <c r="G17" s="33"/>
      <c r="H17" s="33"/>
      <c r="I17" s="33"/>
    </row>
    <row r="18" spans="1:9" ht="12.75">
      <c r="A18" s="83"/>
      <c r="B18" s="84">
        <f>'Read First'!$D$10</f>
        <v>0</v>
      </c>
      <c r="C18" s="85">
        <f>B17-B18</f>
        <v>0</v>
      </c>
      <c r="D18" s="86">
        <f>$B$2-B18</f>
        <v>0</v>
      </c>
      <c r="E18" s="33"/>
      <c r="F18" s="33"/>
      <c r="G18" s="33"/>
      <c r="H18" s="33"/>
      <c r="I18" s="33"/>
    </row>
    <row r="19" spans="1:9" ht="12.75">
      <c r="A19" s="83"/>
      <c r="B19" s="84">
        <f>'Read First'!$D$10</f>
        <v>0</v>
      </c>
      <c r="C19" s="85">
        <f>B18-B19</f>
        <v>0</v>
      </c>
      <c r="D19" s="86">
        <f>$B$2-B19</f>
        <v>0</v>
      </c>
      <c r="E19" s="33"/>
      <c r="F19" s="33"/>
      <c r="G19" s="33"/>
      <c r="H19" s="33"/>
      <c r="I19" s="33"/>
    </row>
    <row r="20" spans="1:9" ht="12.75">
      <c r="A20" s="83"/>
      <c r="B20" s="84">
        <f>'Read First'!$D$10</f>
        <v>0</v>
      </c>
      <c r="C20" s="85">
        <f>B19-B20</f>
        <v>0</v>
      </c>
      <c r="D20" s="86">
        <f>$B$2-B20</f>
        <v>0</v>
      </c>
      <c r="E20" s="33"/>
      <c r="F20" s="41" t="s">
        <v>256</v>
      </c>
      <c r="G20" s="41"/>
      <c r="H20" s="33"/>
      <c r="I20" s="33"/>
    </row>
    <row r="21" spans="1:9" ht="12.75">
      <c r="A21" s="83"/>
      <c r="B21" s="84">
        <f>'Read First'!$D$10</f>
        <v>0</v>
      </c>
      <c r="C21" s="85">
        <f>B20-B21</f>
        <v>0</v>
      </c>
      <c r="D21" s="86">
        <f>$B$2-B21</f>
        <v>0</v>
      </c>
      <c r="E21" s="33"/>
      <c r="F21" s="33"/>
      <c r="G21" s="33"/>
      <c r="H21" s="33"/>
      <c r="I21" s="33"/>
    </row>
    <row r="22" spans="1:9" ht="12.75">
      <c r="A22" s="83"/>
      <c r="B22" s="84">
        <f>'Read First'!$D$10</f>
        <v>0</v>
      </c>
      <c r="C22" s="85">
        <f>B21-B22</f>
        <v>0</v>
      </c>
      <c r="D22" s="86">
        <f>$B$2-B22</f>
        <v>0</v>
      </c>
      <c r="E22" s="33"/>
      <c r="F22" s="33"/>
      <c r="G22" s="33"/>
      <c r="H22" s="33"/>
      <c r="I22" s="33"/>
    </row>
    <row r="23" spans="1:9" ht="12.75">
      <c r="A23" s="83"/>
      <c r="B23" s="84">
        <f>'Read First'!$D$10</f>
        <v>0</v>
      </c>
      <c r="C23" s="85">
        <f>B22-B23</f>
        <v>0</v>
      </c>
      <c r="D23" s="86">
        <f>$B$2-B23</f>
        <v>0</v>
      </c>
      <c r="E23" s="33"/>
      <c r="F23" s="33"/>
      <c r="G23" s="33"/>
      <c r="H23" s="33"/>
      <c r="I23" s="33"/>
    </row>
    <row r="24" spans="1:9" ht="12.75">
      <c r="A24" s="83"/>
      <c r="B24" s="84">
        <f>'Read First'!$D$10</f>
        <v>0</v>
      </c>
      <c r="C24" s="85">
        <f>B23-B24</f>
        <v>0</v>
      </c>
      <c r="D24" s="86">
        <f>$B$2-B24</f>
        <v>0</v>
      </c>
      <c r="E24" s="33"/>
      <c r="F24" s="33"/>
      <c r="G24" s="33"/>
      <c r="H24" s="33"/>
      <c r="I24" s="33"/>
    </row>
    <row r="25" spans="1:9" ht="12.75">
      <c r="A25" s="83"/>
      <c r="B25" s="84">
        <f>'Read First'!$D$10</f>
        <v>0</v>
      </c>
      <c r="C25" s="85">
        <f>B24-B25</f>
        <v>0</v>
      </c>
      <c r="D25" s="86">
        <f>$B$2-B25</f>
        <v>0</v>
      </c>
      <c r="E25" s="33"/>
      <c r="F25" s="33"/>
      <c r="G25" s="33"/>
      <c r="H25" s="33"/>
      <c r="I25" s="33"/>
    </row>
    <row r="26" spans="1:4" ht="12.75">
      <c r="A26" s="83"/>
      <c r="B26" s="84">
        <f>'Read First'!$D$10</f>
        <v>0</v>
      </c>
      <c r="C26" s="85">
        <f>B25-B26</f>
        <v>0</v>
      </c>
      <c r="D26" s="86">
        <f>$B$2-B26</f>
        <v>0</v>
      </c>
    </row>
    <row r="27" spans="1:4" ht="12.75">
      <c r="A27" s="83"/>
      <c r="B27" s="84">
        <f>'Read First'!$D$10</f>
        <v>0</v>
      </c>
      <c r="C27" s="85">
        <f>B26-B27</f>
        <v>0</v>
      </c>
      <c r="D27" s="86">
        <f>$B$2-B27</f>
        <v>0</v>
      </c>
    </row>
    <row r="28" spans="1:4" ht="12.75">
      <c r="A28" s="83"/>
      <c r="B28" s="84">
        <f>'Read First'!$D$10</f>
        <v>0</v>
      </c>
      <c r="C28" s="85">
        <f>B27-B28</f>
        <v>0</v>
      </c>
      <c r="D28" s="86">
        <f>$B$2-B28</f>
        <v>0</v>
      </c>
    </row>
    <row r="29" spans="1:4" ht="12.75">
      <c r="A29" s="83"/>
      <c r="B29" s="84">
        <f>'Read First'!$D$10</f>
        <v>0</v>
      </c>
      <c r="C29" s="85">
        <f>B28-B29</f>
        <v>0</v>
      </c>
      <c r="D29" s="86">
        <f>$B$2-B29</f>
        <v>0</v>
      </c>
    </row>
    <row r="30" spans="1:4" ht="12.75">
      <c r="A30" s="83"/>
      <c r="B30" s="84">
        <f>'Read First'!$D$10</f>
        <v>0</v>
      </c>
      <c r="C30" s="85">
        <f>B29-B30</f>
        <v>0</v>
      </c>
      <c r="D30" s="86">
        <f>$B$2-B30</f>
        <v>0</v>
      </c>
    </row>
    <row r="31" spans="1:4" ht="12.75">
      <c r="A31" s="83"/>
      <c r="B31" s="84">
        <f>'Read First'!$D$10</f>
        <v>0</v>
      </c>
      <c r="C31" s="85">
        <f>B30-B31</f>
        <v>0</v>
      </c>
      <c r="D31" s="86">
        <f>$B$2-B31</f>
        <v>0</v>
      </c>
    </row>
    <row r="32" spans="1:4" ht="12.75">
      <c r="A32" s="83"/>
      <c r="B32" s="84">
        <f>'Read First'!$D$10</f>
        <v>0</v>
      </c>
      <c r="C32" s="85">
        <f>B31-B32</f>
        <v>0</v>
      </c>
      <c r="D32" s="86">
        <f>$B$2-B32</f>
        <v>0</v>
      </c>
    </row>
    <row r="33" spans="1:4" ht="12.75">
      <c r="A33" s="83"/>
      <c r="B33" s="84">
        <f>'Read First'!$D$10</f>
        <v>0</v>
      </c>
      <c r="C33" s="85">
        <f>B32-B33</f>
        <v>0</v>
      </c>
      <c r="D33" s="86">
        <f>$B$2-B33</f>
        <v>0</v>
      </c>
    </row>
    <row r="34" spans="1:4" ht="12.75">
      <c r="A34" s="83"/>
      <c r="B34" s="84">
        <f>'Read First'!$D$10</f>
        <v>0</v>
      </c>
      <c r="C34" s="85">
        <f>B33-B34</f>
        <v>0</v>
      </c>
      <c r="D34" s="86">
        <f>$B$2-B34</f>
        <v>0</v>
      </c>
    </row>
    <row r="35" spans="1:4" ht="12.75">
      <c r="A35" s="83"/>
      <c r="B35" s="84">
        <f>'Read First'!$D$10</f>
        <v>0</v>
      </c>
      <c r="C35" s="85">
        <f>B34-B35</f>
        <v>0</v>
      </c>
      <c r="D35" s="86">
        <f>$B$2-B35</f>
        <v>0</v>
      </c>
    </row>
    <row r="36" spans="1:4" ht="12.75">
      <c r="A36" s="83"/>
      <c r="B36" s="84">
        <f>'Read First'!$D$10</f>
        <v>0</v>
      </c>
      <c r="C36" s="85">
        <f>B35-B36</f>
        <v>0</v>
      </c>
      <c r="D36" s="86">
        <f>$B$2-B36</f>
        <v>0</v>
      </c>
    </row>
    <row r="37" spans="1:4" ht="12.75">
      <c r="A37" s="83"/>
      <c r="B37" s="84">
        <f>'Read First'!$D$10</f>
        <v>0</v>
      </c>
      <c r="C37" s="85">
        <f>B36-B37</f>
        <v>0</v>
      </c>
      <c r="D37" s="86">
        <f>$B$2-B37</f>
        <v>0</v>
      </c>
    </row>
    <row r="38" spans="1:4" ht="12.75">
      <c r="A38" s="83"/>
      <c r="B38" s="84">
        <f>'Read First'!$D$10</f>
        <v>0</v>
      </c>
      <c r="C38" s="85">
        <f>B37-B38</f>
        <v>0</v>
      </c>
      <c r="D38" s="86">
        <f>$B$2-B38</f>
        <v>0</v>
      </c>
    </row>
    <row r="39" spans="1:4" ht="12.75">
      <c r="A39" s="83"/>
      <c r="B39" s="84">
        <f>'Read First'!$D$10</f>
        <v>0</v>
      </c>
      <c r="C39" s="85">
        <f>B38-B39</f>
        <v>0</v>
      </c>
      <c r="D39" s="86">
        <f>$B$2-B39</f>
        <v>0</v>
      </c>
    </row>
    <row r="40" spans="1:4" ht="12.75">
      <c r="A40" s="83"/>
      <c r="B40" s="84">
        <f>'Read First'!$D$10</f>
        <v>0</v>
      </c>
      <c r="C40" s="85">
        <f>B39-B40</f>
        <v>0</v>
      </c>
      <c r="D40" s="86">
        <f>$B$2-B40</f>
        <v>0</v>
      </c>
    </row>
    <row r="41" spans="1:4" ht="12.75">
      <c r="A41" s="83"/>
      <c r="B41" s="84">
        <f>'Read First'!$D$10</f>
        <v>0</v>
      </c>
      <c r="C41" s="85">
        <f>B40-B41</f>
        <v>0</v>
      </c>
      <c r="D41" s="86">
        <f>$B$2-B41</f>
        <v>0</v>
      </c>
    </row>
    <row r="42" spans="1:4" ht="12.75">
      <c r="A42" s="83"/>
      <c r="B42" s="84">
        <f>'Read First'!$D$10</f>
        <v>0</v>
      </c>
      <c r="C42" s="85">
        <f>B41-B42</f>
        <v>0</v>
      </c>
      <c r="D42" s="86">
        <f>$B$2-B42</f>
        <v>0</v>
      </c>
    </row>
    <row r="43" spans="1:4" ht="12.75">
      <c r="A43" s="83"/>
      <c r="B43" s="84">
        <f>'Read First'!$D$10</f>
        <v>0</v>
      </c>
      <c r="C43" s="85">
        <f>B42-B43</f>
        <v>0</v>
      </c>
      <c r="D43" s="86">
        <f>$B$2-B43</f>
        <v>0</v>
      </c>
    </row>
    <row r="44" spans="1:4" ht="12.75">
      <c r="A44" s="83"/>
      <c r="B44" s="84">
        <f>'Read First'!$D$10</f>
        <v>0</v>
      </c>
      <c r="C44" s="85">
        <f>B43-B44</f>
        <v>0</v>
      </c>
      <c r="D44" s="86">
        <f>$B$2-B44</f>
        <v>0</v>
      </c>
    </row>
    <row r="45" spans="1:4" ht="12.75">
      <c r="A45" s="83"/>
      <c r="B45" s="84">
        <f>'Read First'!$D$10</f>
        <v>0</v>
      </c>
      <c r="C45" s="85">
        <f>B44-B45</f>
        <v>0</v>
      </c>
      <c r="D45" s="86">
        <f>$B$2-B45</f>
        <v>0</v>
      </c>
    </row>
    <row r="46" spans="1:4" ht="12.75">
      <c r="A46" s="83"/>
      <c r="B46" s="84">
        <f>'Read First'!$D$10</f>
        <v>0</v>
      </c>
      <c r="C46" s="85">
        <f>B45-B46</f>
        <v>0</v>
      </c>
      <c r="D46" s="86">
        <f>$B$2-B46</f>
        <v>0</v>
      </c>
    </row>
    <row r="47" spans="1:4" ht="12.75">
      <c r="A47" s="83"/>
      <c r="B47" s="84">
        <f>'Read First'!$D$10</f>
        <v>0</v>
      </c>
      <c r="C47" s="85">
        <f>B46-B47</f>
        <v>0</v>
      </c>
      <c r="D47" s="86">
        <f>$B$2-B47</f>
        <v>0</v>
      </c>
    </row>
    <row r="48" spans="1:4" ht="12.75">
      <c r="A48" s="83"/>
      <c r="B48" s="84">
        <f>'Read First'!$D$10</f>
        <v>0</v>
      </c>
      <c r="C48" s="85">
        <f>B47-B48</f>
        <v>0</v>
      </c>
      <c r="D48" s="86">
        <f>$B$2-B48</f>
        <v>0</v>
      </c>
    </row>
    <row r="49" spans="1:4" ht="12.75">
      <c r="A49" s="83"/>
      <c r="B49" s="84">
        <f>'Read First'!$D$10</f>
        <v>0</v>
      </c>
      <c r="C49" s="85">
        <f>B48-B49</f>
        <v>0</v>
      </c>
      <c r="D49" s="86">
        <f>$B$2-B49</f>
        <v>0</v>
      </c>
    </row>
    <row r="50" spans="1:4" ht="12.75">
      <c r="A50" s="83"/>
      <c r="B50" s="84">
        <f>'Read First'!$D$10</f>
        <v>0</v>
      </c>
      <c r="C50" s="85">
        <f>B49-B50</f>
        <v>0</v>
      </c>
      <c r="D50" s="86">
        <f>$B$2-B50</f>
        <v>0</v>
      </c>
    </row>
    <row r="51" spans="1:4" ht="12.75">
      <c r="A51" s="83"/>
      <c r="B51" s="84">
        <f>'Read First'!$D$10</f>
        <v>0</v>
      </c>
      <c r="C51" s="85">
        <f>B50-B51</f>
        <v>0</v>
      </c>
      <c r="D51" s="86">
        <f>$B$2-B51</f>
        <v>0</v>
      </c>
    </row>
    <row r="52" spans="1:4" ht="12.75">
      <c r="A52" s="83"/>
      <c r="B52" s="84">
        <f>'Read First'!$D$10</f>
        <v>0</v>
      </c>
      <c r="C52" s="85">
        <f>B51-B52</f>
        <v>0</v>
      </c>
      <c r="D52" s="86">
        <f>$B$2-B52</f>
        <v>0</v>
      </c>
    </row>
    <row r="53" spans="1:4" ht="12.75">
      <c r="A53" s="83"/>
      <c r="B53" s="84">
        <f>'Read First'!$D$10</f>
        <v>0</v>
      </c>
      <c r="C53" s="85">
        <f>B52-B53</f>
        <v>0</v>
      </c>
      <c r="D53" s="86">
        <f>$B$2-B53</f>
        <v>0</v>
      </c>
    </row>
    <row r="54" spans="1:4" ht="12.75">
      <c r="A54" s="83"/>
      <c r="B54" s="84">
        <f>'Read First'!$D$10</f>
        <v>0</v>
      </c>
      <c r="C54" s="85">
        <f>B53-B54</f>
        <v>0</v>
      </c>
      <c r="D54" s="86">
        <f>$B$2-B54</f>
        <v>0</v>
      </c>
    </row>
    <row r="55" spans="1:4" ht="12.75">
      <c r="A55" s="83"/>
      <c r="B55" s="84">
        <f>'Read First'!$D$10</f>
        <v>0</v>
      </c>
      <c r="C55" s="85">
        <f>B54-B55</f>
        <v>0</v>
      </c>
      <c r="D55" s="86">
        <f>$B$2-B55</f>
        <v>0</v>
      </c>
    </row>
    <row r="56" spans="1:4" ht="12.75">
      <c r="A56" s="83"/>
      <c r="B56" s="84">
        <f>'Read First'!$D$10</f>
        <v>0</v>
      </c>
      <c r="C56" s="85">
        <f>B55-B56</f>
        <v>0</v>
      </c>
      <c r="D56" s="86">
        <f>$B$2-B56</f>
        <v>0</v>
      </c>
    </row>
    <row r="57" spans="1:4" ht="12.75">
      <c r="A57" s="83"/>
      <c r="B57" s="84">
        <f>'Read First'!$D$10</f>
        <v>0</v>
      </c>
      <c r="C57" s="85">
        <f>B56-B57</f>
        <v>0</v>
      </c>
      <c r="D57" s="86">
        <f>$B$2-B57</f>
        <v>0</v>
      </c>
    </row>
    <row r="58" spans="1:4" ht="12.75">
      <c r="A58" s="83"/>
      <c r="B58" s="84">
        <f>'Read First'!$D$10</f>
        <v>0</v>
      </c>
      <c r="C58" s="85">
        <f>B57-B58</f>
        <v>0</v>
      </c>
      <c r="D58" s="86">
        <f>$B$2-B58</f>
        <v>0</v>
      </c>
    </row>
    <row r="59" spans="1:4" ht="12.75">
      <c r="A59" s="83"/>
      <c r="B59" s="84">
        <f>'Read First'!$D$10</f>
        <v>0</v>
      </c>
      <c r="C59" s="85">
        <f>B58-B59</f>
        <v>0</v>
      </c>
      <c r="D59" s="86">
        <f>$B$2-B59</f>
        <v>0</v>
      </c>
    </row>
    <row r="60" spans="1:4" ht="12.75">
      <c r="A60" s="83"/>
      <c r="B60" s="84">
        <f>'Read First'!$D$10</f>
        <v>0</v>
      </c>
      <c r="C60" s="85">
        <f>B59-B60</f>
        <v>0</v>
      </c>
      <c r="D60" s="86">
        <f>$B$2-B60</f>
        <v>0</v>
      </c>
    </row>
    <row r="61" spans="1:4" ht="12.75">
      <c r="A61" s="83"/>
      <c r="B61" s="84">
        <f>'Read First'!$D$10</f>
        <v>0</v>
      </c>
      <c r="C61" s="85">
        <f>B60-B61</f>
        <v>0</v>
      </c>
      <c r="D61" s="86">
        <f>$B$2-B61</f>
        <v>0</v>
      </c>
    </row>
    <row r="62" spans="1:4" ht="12.75">
      <c r="A62" s="83"/>
      <c r="B62" s="84">
        <f>'Read First'!$D$10</f>
        <v>0</v>
      </c>
      <c r="C62" s="85">
        <f>B61-B62</f>
        <v>0</v>
      </c>
      <c r="D62" s="86">
        <f>$B$2-B62</f>
        <v>0</v>
      </c>
    </row>
    <row r="63" spans="1:4" ht="12.75">
      <c r="A63" s="83"/>
      <c r="B63" s="84">
        <f>'Read First'!$D$10</f>
        <v>0</v>
      </c>
      <c r="C63" s="85">
        <f>B62-B63</f>
        <v>0</v>
      </c>
      <c r="D63" s="86">
        <f>$B$2-B63</f>
        <v>0</v>
      </c>
    </row>
    <row r="64" spans="1:6" ht="12.75">
      <c r="A64" s="83"/>
      <c r="B64" s="84">
        <f>'Read First'!$D$10</f>
        <v>0</v>
      </c>
      <c r="C64" s="85">
        <f>B63-B64</f>
        <v>0</v>
      </c>
      <c r="D64" s="86">
        <f>$B$2-B64</f>
        <v>0</v>
      </c>
      <c r="F64" s="89"/>
    </row>
    <row r="65" spans="1:4" ht="12.75">
      <c r="A65" s="83"/>
      <c r="B65" s="84">
        <f>'Read First'!$D$10</f>
        <v>0</v>
      </c>
      <c r="C65" s="85">
        <f>B64-B65</f>
        <v>0</v>
      </c>
      <c r="D65" s="86">
        <f>$B$2-B65</f>
        <v>0</v>
      </c>
    </row>
    <row r="66" spans="1:4" ht="12.75">
      <c r="A66" s="83"/>
      <c r="B66" s="84">
        <f>'Read First'!$D$10</f>
        <v>0</v>
      </c>
      <c r="C66" s="85">
        <f>B65-B66</f>
        <v>0</v>
      </c>
      <c r="D66" s="86">
        <f>$B$2-B66</f>
        <v>0</v>
      </c>
    </row>
    <row r="67" spans="1:4" ht="12.75">
      <c r="A67" s="83"/>
      <c r="B67" s="84">
        <f>'Read First'!$D$10</f>
        <v>0</v>
      </c>
      <c r="C67" s="85">
        <f>B66-B67</f>
        <v>0</v>
      </c>
      <c r="D67" s="86">
        <f>$B$2-B67</f>
        <v>0</v>
      </c>
    </row>
    <row r="68" spans="1:4" ht="12.75">
      <c r="A68" s="83"/>
      <c r="B68" s="84">
        <f>'Read First'!$D$10</f>
        <v>0</v>
      </c>
      <c r="C68" s="85">
        <f>B67-B68</f>
        <v>0</v>
      </c>
      <c r="D68" s="86">
        <f>$B$2-B68</f>
        <v>0</v>
      </c>
    </row>
    <row r="69" spans="1:4" ht="12.75">
      <c r="A69" s="83"/>
      <c r="B69" s="84">
        <f>'Read First'!$D$10</f>
        <v>0</v>
      </c>
      <c r="C69" s="85">
        <f>B68-B69</f>
        <v>0</v>
      </c>
      <c r="D69" s="86">
        <f>$B$2-B69</f>
        <v>0</v>
      </c>
    </row>
    <row r="70" spans="1:4" ht="12.75">
      <c r="A70" s="83"/>
      <c r="B70" s="84">
        <f>'Read First'!$D$10</f>
        <v>0</v>
      </c>
      <c r="C70" s="85">
        <f>B69-B70</f>
        <v>0</v>
      </c>
      <c r="D70" s="86">
        <f>$B$2-B70</f>
        <v>0</v>
      </c>
    </row>
    <row r="71" spans="1:4" ht="12.75">
      <c r="A71" s="83"/>
      <c r="B71" s="84">
        <f>'Read First'!$D$10</f>
        <v>0</v>
      </c>
      <c r="C71" s="85">
        <f>B70-B71</f>
        <v>0</v>
      </c>
      <c r="D71" s="86">
        <f>$B$2-B71</f>
        <v>0</v>
      </c>
    </row>
    <row r="72" spans="1:4" ht="12.75">
      <c r="A72" s="83"/>
      <c r="B72" s="84">
        <f>'Read First'!$D$10</f>
        <v>0</v>
      </c>
      <c r="C72" s="85">
        <f>B71-B72</f>
        <v>0</v>
      </c>
      <c r="D72" s="86">
        <f>$B$2-B72</f>
        <v>0</v>
      </c>
    </row>
    <row r="73" spans="1:4" ht="12.75">
      <c r="A73" s="83"/>
      <c r="B73" s="84">
        <f>'Read First'!$D$10</f>
        <v>0</v>
      </c>
      <c r="C73" s="85">
        <f>B72-B73</f>
        <v>0</v>
      </c>
      <c r="D73" s="86">
        <f>$B$2-B73</f>
        <v>0</v>
      </c>
    </row>
    <row r="74" spans="1:4" ht="12.75">
      <c r="A74" s="83"/>
      <c r="B74" s="84">
        <f>'Read First'!$D$10</f>
        <v>0</v>
      </c>
      <c r="C74" s="85">
        <f>B73-B74</f>
        <v>0</v>
      </c>
      <c r="D74" s="86">
        <f>$B$2-B74</f>
        <v>0</v>
      </c>
    </row>
    <row r="75" spans="1:5" ht="12.75">
      <c r="A75" s="83"/>
      <c r="B75" s="84">
        <f>'Read First'!$D$10</f>
        <v>0</v>
      </c>
      <c r="C75" s="85">
        <f>B74-B75</f>
        <v>0</v>
      </c>
      <c r="D75" s="86">
        <f>$B$2-B75</f>
        <v>0</v>
      </c>
      <c r="E75" s="90"/>
    </row>
    <row r="76" spans="1:4" ht="12.75">
      <c r="A76" s="83"/>
      <c r="B76" s="84">
        <f>'Read First'!$D$10</f>
        <v>0</v>
      </c>
      <c r="C76" s="85">
        <f>B75-B76</f>
        <v>0</v>
      </c>
      <c r="D76" s="86">
        <f>$B$2-B76</f>
        <v>0</v>
      </c>
    </row>
    <row r="77" spans="1:4" ht="12.75">
      <c r="A77" s="83"/>
      <c r="B77" s="84">
        <f>'Read First'!$D$10</f>
        <v>0</v>
      </c>
      <c r="C77" s="85">
        <f>B76-B77</f>
        <v>0</v>
      </c>
      <c r="D77" s="86">
        <f>$B$2-B77</f>
        <v>0</v>
      </c>
    </row>
    <row r="78" spans="1:4" ht="12.75">
      <c r="A78" s="83"/>
      <c r="B78" s="84">
        <f>'Read First'!$D$10</f>
        <v>0</v>
      </c>
      <c r="C78" s="85">
        <f>B77-B78</f>
        <v>0</v>
      </c>
      <c r="D78" s="86">
        <f>$B$2-B78</f>
        <v>0</v>
      </c>
    </row>
    <row r="79" spans="1:4" ht="12.75">
      <c r="A79" s="83"/>
      <c r="B79" s="84">
        <f>'Read First'!$D$10</f>
        <v>0</v>
      </c>
      <c r="C79" s="85">
        <f>B78-B79</f>
        <v>0</v>
      </c>
      <c r="D79" s="86">
        <f>$B$2-B79</f>
        <v>0</v>
      </c>
    </row>
    <row r="80" spans="1:4" ht="12.75">
      <c r="A80" s="83"/>
      <c r="B80" s="84">
        <f>'Read First'!$D$10</f>
        <v>0</v>
      </c>
      <c r="C80" s="85">
        <f>B79-B80</f>
        <v>0</v>
      </c>
      <c r="D80" s="86">
        <f>$B$2-B80</f>
        <v>0</v>
      </c>
    </row>
    <row r="81" spans="1:4" ht="12.75">
      <c r="A81" s="83"/>
      <c r="B81" s="84">
        <f>'Read First'!$D$10</f>
        <v>0</v>
      </c>
      <c r="C81" s="85">
        <f>B80-B81</f>
        <v>0</v>
      </c>
      <c r="D81" s="86">
        <f>$B$2-B81</f>
        <v>0</v>
      </c>
    </row>
    <row r="82" spans="1:4" ht="12.75">
      <c r="A82" s="83"/>
      <c r="B82" s="84">
        <f>'Read First'!$D$10</f>
        <v>0</v>
      </c>
      <c r="C82" s="85">
        <f>B81-B82</f>
        <v>0</v>
      </c>
      <c r="D82" s="86">
        <f>$B$2-B82</f>
        <v>0</v>
      </c>
    </row>
    <row r="83" spans="1:4" ht="12.75">
      <c r="A83" s="83"/>
      <c r="B83" s="84">
        <f>'Read First'!$D$10</f>
        <v>0</v>
      </c>
      <c r="C83" s="85">
        <f>B82-B83</f>
        <v>0</v>
      </c>
      <c r="D83" s="86">
        <f>$B$2-B83</f>
        <v>0</v>
      </c>
    </row>
    <row r="84" spans="1:4" ht="12.75">
      <c r="A84" s="83"/>
      <c r="B84" s="84">
        <f>'Read First'!$D$10</f>
        <v>0</v>
      </c>
      <c r="C84" s="85">
        <f>B83-B84</f>
        <v>0</v>
      </c>
      <c r="D84" s="86">
        <f>$B$2-B84</f>
        <v>0</v>
      </c>
    </row>
    <row r="85" spans="1:4" ht="12.75">
      <c r="A85" s="83"/>
      <c r="B85" s="84">
        <f>'Read First'!$D$10</f>
        <v>0</v>
      </c>
      <c r="C85" s="85">
        <f>B84-B85</f>
        <v>0</v>
      </c>
      <c r="D85" s="86">
        <f>$B$2-B85</f>
        <v>0</v>
      </c>
    </row>
    <row r="86" spans="1:4" ht="12.75">
      <c r="A86" s="83"/>
      <c r="B86" s="84">
        <f>'Read First'!$D$10</f>
        <v>0</v>
      </c>
      <c r="C86" s="85">
        <f>B85-B86</f>
        <v>0</v>
      </c>
      <c r="D86" s="86">
        <f>$B$2-B86</f>
        <v>0</v>
      </c>
    </row>
    <row r="87" spans="1:4" ht="12.75">
      <c r="A87" s="83"/>
      <c r="B87" s="84">
        <f>'Read First'!$D$10</f>
        <v>0</v>
      </c>
      <c r="C87" s="85">
        <f>B86-B87</f>
        <v>0</v>
      </c>
      <c r="D87" s="86">
        <f>$B$2-B87</f>
        <v>0</v>
      </c>
    </row>
    <row r="88" spans="1:4" ht="12.75">
      <c r="A88" s="83"/>
      <c r="B88" s="84">
        <f>'Read First'!$D$10</f>
        <v>0</v>
      </c>
      <c r="C88" s="85">
        <f>B87-B88</f>
        <v>0</v>
      </c>
      <c r="D88" s="86">
        <f>$B$2-B88</f>
        <v>0</v>
      </c>
    </row>
    <row r="89" spans="1:4" ht="12.75">
      <c r="A89" s="83"/>
      <c r="B89" s="84">
        <f>'Read First'!$D$10</f>
        <v>0</v>
      </c>
      <c r="C89" s="85">
        <f>B88-B89</f>
        <v>0</v>
      </c>
      <c r="D89" s="86">
        <f>$B$2-B89</f>
        <v>0</v>
      </c>
    </row>
    <row r="90" spans="1:4" ht="12.75">
      <c r="A90" s="83"/>
      <c r="B90" s="84">
        <f>'Read First'!$D$10</f>
        <v>0</v>
      </c>
      <c r="C90" s="85">
        <f>B89-B90</f>
        <v>0</v>
      </c>
      <c r="D90" s="86">
        <f>$B$2-B90</f>
        <v>0</v>
      </c>
    </row>
    <row r="91" spans="1:4" ht="12.75">
      <c r="A91" s="83"/>
      <c r="B91" s="84">
        <f>'Read First'!$D$10</f>
        <v>0</v>
      </c>
      <c r="C91" s="85">
        <f>B90-B91</f>
        <v>0</v>
      </c>
      <c r="D91" s="86">
        <f>$B$2-B91</f>
        <v>0</v>
      </c>
    </row>
    <row r="92" spans="1:4" ht="12.75">
      <c r="A92" s="83"/>
      <c r="B92" s="84">
        <f>'Read First'!$D$10</f>
        <v>0</v>
      </c>
      <c r="C92" s="85">
        <f>B91-B92</f>
        <v>0</v>
      </c>
      <c r="D92" s="86">
        <f>$B$2-B92</f>
        <v>0</v>
      </c>
    </row>
    <row r="93" spans="1:4" ht="12.75">
      <c r="A93" s="83"/>
      <c r="B93" s="84">
        <f>'Read First'!$D$10</f>
        <v>0</v>
      </c>
      <c r="C93" s="85">
        <f>B92-B93</f>
        <v>0</v>
      </c>
      <c r="D93" s="86">
        <f>$B$2-B93</f>
        <v>0</v>
      </c>
    </row>
    <row r="94" spans="1:4" ht="12.75">
      <c r="A94" s="83"/>
      <c r="B94" s="84">
        <f>'Read First'!$D$10</f>
        <v>0</v>
      </c>
      <c r="C94" s="85">
        <f>B93-B94</f>
        <v>0</v>
      </c>
      <c r="D94" s="86">
        <f>$B$2-B94</f>
        <v>0</v>
      </c>
    </row>
    <row r="95" spans="1:4" ht="12.75">
      <c r="A95" s="83"/>
      <c r="B95" s="84">
        <f>'Read First'!$D$10</f>
        <v>0</v>
      </c>
      <c r="C95" s="85">
        <f>B94-B95</f>
        <v>0</v>
      </c>
      <c r="D95" s="86">
        <f>$B$2-B95</f>
        <v>0</v>
      </c>
    </row>
    <row r="96" spans="1:4" ht="12.75">
      <c r="A96" s="83"/>
      <c r="B96" s="84">
        <f>'Read First'!$D$10</f>
        <v>0</v>
      </c>
      <c r="C96" s="85">
        <f>B95-B96</f>
        <v>0</v>
      </c>
      <c r="D96" s="86">
        <f>$B$2-B96</f>
        <v>0</v>
      </c>
    </row>
    <row r="97" spans="1:4" ht="12.75">
      <c r="A97" s="83"/>
      <c r="B97" s="84">
        <f>'Read First'!$D$10</f>
        <v>0</v>
      </c>
      <c r="C97" s="85">
        <f>B96-B97</f>
        <v>0</v>
      </c>
      <c r="D97" s="86">
        <f>$B$2-B97</f>
        <v>0</v>
      </c>
    </row>
    <row r="98" spans="1:4" ht="12.75">
      <c r="A98" s="83"/>
      <c r="B98" s="84">
        <f>'Read First'!$D$10</f>
        <v>0</v>
      </c>
      <c r="C98" s="85">
        <f>B97-B98</f>
        <v>0</v>
      </c>
      <c r="D98" s="86">
        <f>$B$2-B98</f>
        <v>0</v>
      </c>
    </row>
    <row r="99" spans="1:8" ht="12.75">
      <c r="A99" s="83"/>
      <c r="B99" s="84">
        <f>'Read First'!$D$10</f>
        <v>0</v>
      </c>
      <c r="C99" s="85">
        <f>B98-B99</f>
        <v>0</v>
      </c>
      <c r="D99" s="86">
        <f>$B$2-B99</f>
        <v>0</v>
      </c>
      <c r="G99"/>
      <c r="H99"/>
    </row>
    <row r="100" spans="1:8" ht="12.75">
      <c r="A100" s="83"/>
      <c r="B100" s="84">
        <f>'Read First'!$D$10</f>
        <v>0</v>
      </c>
      <c r="C100" s="85">
        <f>B99-B100</f>
        <v>0</v>
      </c>
      <c r="D100" s="86">
        <f>$B$2-B100</f>
        <v>0</v>
      </c>
      <c r="G100"/>
      <c r="H100"/>
    </row>
    <row r="101" spans="1:8" ht="12.75">
      <c r="A101" s="83"/>
      <c r="B101" s="84">
        <f>'Read First'!$D$10</f>
        <v>0</v>
      </c>
      <c r="C101" s="85">
        <f>B100-B101</f>
        <v>0</v>
      </c>
      <c r="D101" s="86">
        <f>$B$2-B101</f>
        <v>0</v>
      </c>
      <c r="G101"/>
      <c r="H101"/>
    </row>
    <row r="102" spans="1:8" ht="12.75">
      <c r="A102" s="83"/>
      <c r="B102" s="84">
        <f>'Read First'!$D$10</f>
        <v>0</v>
      </c>
      <c r="C102" s="85">
        <f>B101-B102</f>
        <v>0</v>
      </c>
      <c r="D102" s="86">
        <f>$B$2-B102</f>
        <v>0</v>
      </c>
      <c r="G102"/>
      <c r="H102"/>
    </row>
    <row r="103" spans="1:8" ht="12.75">
      <c r="A103" s="83"/>
      <c r="B103" s="84">
        <f>'Read First'!$D$10</f>
        <v>0</v>
      </c>
      <c r="C103" s="85">
        <f>B102-B103</f>
        <v>0</v>
      </c>
      <c r="D103" s="86">
        <f>$B$2-B103</f>
        <v>0</v>
      </c>
      <c r="G103"/>
      <c r="H103"/>
    </row>
    <row r="104" spans="1:8" ht="12.75">
      <c r="A104" s="83"/>
      <c r="B104" s="84">
        <f>'Read First'!$D$10</f>
        <v>0</v>
      </c>
      <c r="C104" s="85">
        <f>B103-B104</f>
        <v>0</v>
      </c>
      <c r="D104" s="86">
        <f>$B$2-B104</f>
        <v>0</v>
      </c>
      <c r="G104"/>
      <c r="H104"/>
    </row>
    <row r="105" spans="1:4" ht="12.75">
      <c r="A105" s="83"/>
      <c r="B105" s="84">
        <f>'Read First'!$D$10</f>
        <v>0</v>
      </c>
      <c r="C105" s="85">
        <f>B104-B105</f>
        <v>0</v>
      </c>
      <c r="D105" s="86">
        <f>$B$2-B105</f>
        <v>0</v>
      </c>
    </row>
    <row r="106" spans="1:4" ht="12.75">
      <c r="A106" s="83"/>
      <c r="B106" s="84">
        <f>'Read First'!$D$10</f>
        <v>0</v>
      </c>
      <c r="C106" s="85">
        <f>B105-B106</f>
        <v>0</v>
      </c>
      <c r="D106" s="86">
        <f>$B$2-B106</f>
        <v>0</v>
      </c>
    </row>
    <row r="107" spans="1:4" ht="12.75">
      <c r="A107" s="83"/>
      <c r="B107" s="84">
        <f>'Read First'!$D$10</f>
        <v>0</v>
      </c>
      <c r="C107" s="85">
        <f>B106-B107</f>
        <v>0</v>
      </c>
      <c r="D107" s="86">
        <f>$B$2-B107</f>
        <v>0</v>
      </c>
    </row>
    <row r="108" spans="1:4" ht="12.75">
      <c r="A108" s="83"/>
      <c r="B108" s="84">
        <f>'Read First'!$D$10</f>
        <v>0</v>
      </c>
      <c r="C108" s="85">
        <f>B107-B108</f>
        <v>0</v>
      </c>
      <c r="D108" s="86">
        <f>$B$2-B108</f>
        <v>0</v>
      </c>
    </row>
    <row r="109" spans="1:4" ht="12.75">
      <c r="A109" s="83"/>
      <c r="B109" s="84">
        <f>'Read First'!$D$10</f>
        <v>0</v>
      </c>
      <c r="C109" s="85">
        <f>B108-B109</f>
        <v>0</v>
      </c>
      <c r="D109" s="86">
        <f>$B$2-B109</f>
        <v>0</v>
      </c>
    </row>
    <row r="110" spans="1:4" ht="12.75">
      <c r="A110" s="83"/>
      <c r="B110" s="84">
        <f>'Read First'!$D$10</f>
        <v>0</v>
      </c>
      <c r="C110" s="85">
        <f>B109-B110</f>
        <v>0</v>
      </c>
      <c r="D110" s="86">
        <f>$B$2-B110</f>
        <v>0</v>
      </c>
    </row>
    <row r="111" spans="1:4" ht="12.75">
      <c r="A111" s="83"/>
      <c r="B111" s="84">
        <f>'Read First'!$D$10</f>
        <v>0</v>
      </c>
      <c r="C111" s="85">
        <f>B110-B111</f>
        <v>0</v>
      </c>
      <c r="D111" s="86">
        <f>$B$2-B111</f>
        <v>0</v>
      </c>
    </row>
    <row r="112" spans="1:4" ht="12.75">
      <c r="A112" s="83"/>
      <c r="B112" s="84">
        <f>'Read First'!$D$10</f>
        <v>0</v>
      </c>
      <c r="C112" s="85">
        <f>B111-B112</f>
        <v>0</v>
      </c>
      <c r="D112" s="86">
        <f>$B$2-B112</f>
        <v>0</v>
      </c>
    </row>
    <row r="113" spans="1:4" ht="12.75">
      <c r="A113" s="83"/>
      <c r="B113" s="84">
        <f>'Read First'!$D$10</f>
        <v>0</v>
      </c>
      <c r="C113" s="85">
        <f>B112-B113</f>
        <v>0</v>
      </c>
      <c r="D113" s="86">
        <f>$B$2-B113</f>
        <v>0</v>
      </c>
    </row>
    <row r="114" spans="1:4" ht="12.75">
      <c r="A114" s="83"/>
      <c r="B114" s="84">
        <f>'Read First'!$D$10</f>
        <v>0</v>
      </c>
      <c r="C114" s="85">
        <f>B113-B114</f>
        <v>0</v>
      </c>
      <c r="D114" s="86">
        <f>$B$2-B114</f>
        <v>0</v>
      </c>
    </row>
    <row r="115" spans="1:4" ht="12.75">
      <c r="A115" s="83"/>
      <c r="B115" s="84">
        <f>'Read First'!$D$10</f>
        <v>0</v>
      </c>
      <c r="C115" s="85">
        <f>B114-B115</f>
        <v>0</v>
      </c>
      <c r="D115" s="86">
        <f>$B$2-B115</f>
        <v>0</v>
      </c>
    </row>
    <row r="116" spans="1:4" ht="12.75">
      <c r="A116" s="83"/>
      <c r="B116" s="84">
        <f>'Read First'!$D$10</f>
        <v>0</v>
      </c>
      <c r="C116" s="85">
        <f>B115-B116</f>
        <v>0</v>
      </c>
      <c r="D116" s="86">
        <f>$B$2-B116</f>
        <v>0</v>
      </c>
    </row>
    <row r="117" spans="1:4" ht="12.75">
      <c r="A117" s="83"/>
      <c r="B117" s="84">
        <f>'Read First'!$D$10</f>
        <v>0</v>
      </c>
      <c r="C117" s="85">
        <f>B116-B117</f>
        <v>0</v>
      </c>
      <c r="D117" s="86">
        <f>$B$2-B117</f>
        <v>0</v>
      </c>
    </row>
    <row r="118" spans="1:4" ht="12.75">
      <c r="A118" s="83"/>
      <c r="B118" s="84">
        <f>'Read First'!$D$10</f>
        <v>0</v>
      </c>
      <c r="C118" s="85">
        <f>B117-B118</f>
        <v>0</v>
      </c>
      <c r="D118" s="86">
        <f>$B$2-B118</f>
        <v>0</v>
      </c>
    </row>
    <row r="119" spans="1:4" ht="12.75">
      <c r="A119" s="83"/>
      <c r="B119" s="84">
        <f>'Read First'!$D$10</f>
        <v>0</v>
      </c>
      <c r="C119" s="85">
        <f>B118-B119</f>
        <v>0</v>
      </c>
      <c r="D119" s="86">
        <f>$B$2-B119</f>
        <v>0</v>
      </c>
    </row>
    <row r="120" spans="1:4" ht="12.75">
      <c r="A120" s="83"/>
      <c r="B120" s="84">
        <f>'Read First'!$D$10</f>
        <v>0</v>
      </c>
      <c r="C120" s="85">
        <f>B119-B120</f>
        <v>0</v>
      </c>
      <c r="D120" s="86">
        <f>$B$2-B120</f>
        <v>0</v>
      </c>
    </row>
    <row r="121" spans="1:4" ht="12.75">
      <c r="A121" s="83"/>
      <c r="B121" s="84">
        <f>'Read First'!$D$10</f>
        <v>0</v>
      </c>
      <c r="C121" s="85">
        <f>B120-B121</f>
        <v>0</v>
      </c>
      <c r="D121" s="86">
        <f>$B$2-B121</f>
        <v>0</v>
      </c>
    </row>
    <row r="122" spans="1:4" ht="12.75">
      <c r="A122" s="83"/>
      <c r="B122" s="84">
        <f>'Read First'!$D$10</f>
        <v>0</v>
      </c>
      <c r="C122" s="85">
        <f>B121-B122</f>
        <v>0</v>
      </c>
      <c r="D122" s="86">
        <f>$B$2-B122</f>
        <v>0</v>
      </c>
    </row>
    <row r="123" spans="1:4" ht="12.75">
      <c r="A123" s="83"/>
      <c r="B123" s="84">
        <f>'Read First'!$D$10</f>
        <v>0</v>
      </c>
      <c r="C123" s="85">
        <f>B122-B123</f>
        <v>0</v>
      </c>
      <c r="D123" s="86">
        <f>$B$2-B123</f>
        <v>0</v>
      </c>
    </row>
    <row r="124" spans="1:4" ht="12.75">
      <c r="A124" s="83"/>
      <c r="B124" s="84">
        <f>'Read First'!$D$10</f>
        <v>0</v>
      </c>
      <c r="C124" s="85">
        <f>B123-B124</f>
        <v>0</v>
      </c>
      <c r="D124" s="86">
        <f>$B$2-B124</f>
        <v>0</v>
      </c>
    </row>
    <row r="125" spans="1:4" ht="12.75">
      <c r="A125" s="83"/>
      <c r="B125" s="84">
        <f>'Read First'!$D$10</f>
        <v>0</v>
      </c>
      <c r="C125" s="85">
        <f>B124-B125</f>
        <v>0</v>
      </c>
      <c r="D125" s="86">
        <f>$B$2-B125</f>
        <v>0</v>
      </c>
    </row>
    <row r="126" spans="1:4" ht="12.75">
      <c r="A126" s="83"/>
      <c r="B126" s="84">
        <f>'Read First'!$D$10</f>
        <v>0</v>
      </c>
      <c r="C126" s="85">
        <f>B125-B126</f>
        <v>0</v>
      </c>
      <c r="D126" s="86">
        <f>$B$2-B126</f>
        <v>0</v>
      </c>
    </row>
    <row r="127" spans="1:4" ht="12.75">
      <c r="A127" s="83"/>
      <c r="B127" s="84">
        <f>'Read First'!$D$10</f>
        <v>0</v>
      </c>
      <c r="C127" s="85">
        <f>B126-B127</f>
        <v>0</v>
      </c>
      <c r="D127" s="86">
        <f>$B$2-B127</f>
        <v>0</v>
      </c>
    </row>
    <row r="128" spans="1:4" ht="12.75">
      <c r="A128" s="83"/>
      <c r="B128" s="84">
        <f>'Read First'!$D$10</f>
        <v>0</v>
      </c>
      <c r="C128" s="85">
        <f>B127-B128</f>
        <v>0</v>
      </c>
      <c r="D128" s="86">
        <f>$B$2-B128</f>
        <v>0</v>
      </c>
    </row>
    <row r="129" spans="1:4" ht="12.75">
      <c r="A129" s="83"/>
      <c r="B129" s="84">
        <f>'Read First'!$D$10</f>
        <v>0</v>
      </c>
      <c r="C129" s="85">
        <f>B128-B129</f>
        <v>0</v>
      </c>
      <c r="D129" s="86">
        <f>$B$2-B129</f>
        <v>0</v>
      </c>
    </row>
    <row r="130" spans="1:4" ht="12.75">
      <c r="A130" s="83"/>
      <c r="B130" s="84">
        <f>'Read First'!$D$10</f>
        <v>0</v>
      </c>
      <c r="C130" s="85">
        <f>B129-B130</f>
        <v>0</v>
      </c>
      <c r="D130" s="86">
        <f>$B$2-B130</f>
        <v>0</v>
      </c>
    </row>
    <row r="131" spans="1:4" ht="12.75">
      <c r="A131" s="83"/>
      <c r="B131" s="84">
        <f>'Read First'!$D$10</f>
        <v>0</v>
      </c>
      <c r="C131" s="85">
        <f>B130-B131</f>
        <v>0</v>
      </c>
      <c r="D131" s="86">
        <f>$B$2-B131</f>
        <v>0</v>
      </c>
    </row>
    <row r="132" spans="1:4" ht="12.75">
      <c r="A132" s="83"/>
      <c r="B132" s="84">
        <f>'Read First'!$D$10</f>
        <v>0</v>
      </c>
      <c r="C132" s="85">
        <f>B131-B132</f>
        <v>0</v>
      </c>
      <c r="D132" s="86">
        <f>$B$2-B132</f>
        <v>0</v>
      </c>
    </row>
    <row r="133" spans="1:4" ht="12.75">
      <c r="A133" s="83"/>
      <c r="B133" s="84">
        <f>'Read First'!$D$10</f>
        <v>0</v>
      </c>
      <c r="C133" s="85">
        <f>B132-B133</f>
        <v>0</v>
      </c>
      <c r="D133" s="86">
        <f>$B$2-B133</f>
        <v>0</v>
      </c>
    </row>
    <row r="134" spans="1:4" ht="12.75">
      <c r="A134" s="83"/>
      <c r="B134" s="84">
        <f>'Read First'!$D$10</f>
        <v>0</v>
      </c>
      <c r="C134" s="85">
        <f>B133-B134</f>
        <v>0</v>
      </c>
      <c r="D134" s="86">
        <f>$B$2-B134</f>
        <v>0</v>
      </c>
    </row>
    <row r="135" spans="1:4" ht="12.75">
      <c r="A135" s="83"/>
      <c r="B135" s="84">
        <f>'Read First'!$D$10</f>
        <v>0</v>
      </c>
      <c r="C135" s="85">
        <f>B134-B135</f>
        <v>0</v>
      </c>
      <c r="D135" s="86">
        <f>$B$2-B135</f>
        <v>0</v>
      </c>
    </row>
    <row r="136" spans="1:4" ht="12.75">
      <c r="A136" s="83"/>
      <c r="B136" s="84">
        <f>'Read First'!$D$10</f>
        <v>0</v>
      </c>
      <c r="C136" s="85">
        <f>B135-B136</f>
        <v>0</v>
      </c>
      <c r="D136" s="86">
        <f>$B$2-B136</f>
        <v>0</v>
      </c>
    </row>
    <row r="137" spans="1:4" ht="12.75">
      <c r="A137" s="83"/>
      <c r="B137" s="84">
        <f>'Read First'!$D$10</f>
        <v>0</v>
      </c>
      <c r="C137" s="85">
        <f>B136-B137</f>
        <v>0</v>
      </c>
      <c r="D137" s="86">
        <f>$B$2-B137</f>
        <v>0</v>
      </c>
    </row>
    <row r="138" spans="1:4" ht="12.75">
      <c r="A138" s="83"/>
      <c r="B138" s="84">
        <f>'Read First'!$D$10</f>
        <v>0</v>
      </c>
      <c r="C138" s="85">
        <f>B137-B138</f>
        <v>0</v>
      </c>
      <c r="D138" s="86">
        <f>$B$2-B138</f>
        <v>0</v>
      </c>
    </row>
    <row r="139" spans="1:4" ht="12.75">
      <c r="A139" s="83"/>
      <c r="B139" s="84">
        <f>'Read First'!$D$10</f>
        <v>0</v>
      </c>
      <c r="C139" s="85">
        <f>B138-B139</f>
        <v>0</v>
      </c>
      <c r="D139" s="86">
        <f>$B$2-B139</f>
        <v>0</v>
      </c>
    </row>
    <row r="140" spans="1:4" ht="12.75">
      <c r="A140" s="83"/>
      <c r="B140" s="84">
        <f>'Read First'!$D$10</f>
        <v>0</v>
      </c>
      <c r="C140" s="85">
        <f>B139-B140</f>
        <v>0</v>
      </c>
      <c r="D140" s="86">
        <f>$B$2-B140</f>
        <v>0</v>
      </c>
    </row>
    <row r="141" spans="1:4" ht="12.75">
      <c r="A141" s="83"/>
      <c r="B141" s="84">
        <f>'Read First'!$D$10</f>
        <v>0</v>
      </c>
      <c r="C141" s="85">
        <f>B140-B141</f>
        <v>0</v>
      </c>
      <c r="D141" s="86">
        <f>$B$2-B141</f>
        <v>0</v>
      </c>
    </row>
    <row r="142" spans="1:4" ht="12.75">
      <c r="A142" s="83"/>
      <c r="B142" s="84">
        <f>'Read First'!$D$10</f>
        <v>0</v>
      </c>
      <c r="C142" s="85">
        <f>B141-B142</f>
        <v>0</v>
      </c>
      <c r="D142" s="86">
        <f>$B$2-B142</f>
        <v>0</v>
      </c>
    </row>
    <row r="143" spans="1:4" ht="12.75">
      <c r="A143" s="83"/>
      <c r="B143" s="84">
        <f>'Read First'!$D$10</f>
        <v>0</v>
      </c>
      <c r="C143" s="85">
        <f>B142-B143</f>
        <v>0</v>
      </c>
      <c r="D143" s="86">
        <f>$B$2-B143</f>
        <v>0</v>
      </c>
    </row>
    <row r="144" spans="1:4" ht="12.75">
      <c r="A144" s="83"/>
      <c r="B144" s="84">
        <f>'Read First'!$D$10</f>
        <v>0</v>
      </c>
      <c r="C144" s="85">
        <f>B143-B144</f>
        <v>0</v>
      </c>
      <c r="D144" s="86">
        <f>$B$2-B144</f>
        <v>0</v>
      </c>
    </row>
    <row r="145" spans="1:4" ht="12.75">
      <c r="A145" s="83"/>
      <c r="B145" s="84">
        <f>'Read First'!$D$10</f>
        <v>0</v>
      </c>
      <c r="C145" s="85">
        <f>B144-B145</f>
        <v>0</v>
      </c>
      <c r="D145" s="86">
        <f>$B$2-B145</f>
        <v>0</v>
      </c>
    </row>
    <row r="146" spans="1:4" ht="12.75">
      <c r="A146" s="83"/>
      <c r="B146" s="84">
        <f>'Read First'!$D$10</f>
        <v>0</v>
      </c>
      <c r="C146" s="85">
        <f>B145-B146</f>
        <v>0</v>
      </c>
      <c r="D146" s="86">
        <f>$B$2-B146</f>
        <v>0</v>
      </c>
    </row>
    <row r="147" spans="1:4" ht="12.75">
      <c r="A147" s="83"/>
      <c r="B147" s="84">
        <f>'Read First'!$D$10</f>
        <v>0</v>
      </c>
      <c r="C147" s="85">
        <f>B146-B147</f>
        <v>0</v>
      </c>
      <c r="D147" s="86">
        <f>$B$2-B147</f>
        <v>0</v>
      </c>
    </row>
    <row r="148" spans="1:4" ht="12.75">
      <c r="A148" s="83"/>
      <c r="B148" s="84">
        <f>'Read First'!$D$10</f>
        <v>0</v>
      </c>
      <c r="C148" s="85">
        <f>B147-B148</f>
        <v>0</v>
      </c>
      <c r="D148" s="86">
        <f>$B$2-B148</f>
        <v>0</v>
      </c>
    </row>
    <row r="149" spans="1:4" ht="12.75">
      <c r="A149" s="83"/>
      <c r="B149" s="84">
        <f>'Read First'!$D$10</f>
        <v>0</v>
      </c>
      <c r="C149" s="85">
        <f>B148-B149</f>
        <v>0</v>
      </c>
      <c r="D149" s="86">
        <f>$B$2-B149</f>
        <v>0</v>
      </c>
    </row>
    <row r="150" spans="1:4" ht="12.75">
      <c r="A150" s="83"/>
      <c r="B150" s="84">
        <f>'Read First'!$D$10</f>
        <v>0</v>
      </c>
      <c r="C150" s="85">
        <f>B149-B150</f>
        <v>0</v>
      </c>
      <c r="D150" s="86">
        <f>$B$2-B150</f>
        <v>0</v>
      </c>
    </row>
    <row r="151" spans="1:4" ht="12.75">
      <c r="A151" s="83"/>
      <c r="B151" s="84">
        <f>'Read First'!$D$10</f>
        <v>0</v>
      </c>
      <c r="C151" s="85">
        <f>B150-B151</f>
        <v>0</v>
      </c>
      <c r="D151" s="86">
        <f>$B$2-B151</f>
        <v>0</v>
      </c>
    </row>
    <row r="152" spans="1:4" ht="12.75">
      <c r="A152" s="83"/>
      <c r="B152" s="84">
        <f>'Read First'!$D$10</f>
        <v>0</v>
      </c>
      <c r="C152" s="85">
        <f>B151-B152</f>
        <v>0</v>
      </c>
      <c r="D152" s="86">
        <f>$B$2-B152</f>
        <v>0</v>
      </c>
    </row>
    <row r="153" spans="1:4" ht="12.75">
      <c r="A153" s="83"/>
      <c r="B153" s="84">
        <f>'Read First'!$D$10</f>
        <v>0</v>
      </c>
      <c r="C153" s="85">
        <f>B152-B153</f>
        <v>0</v>
      </c>
      <c r="D153" s="86">
        <f>$B$2-B153</f>
        <v>0</v>
      </c>
    </row>
    <row r="154" spans="1:4" ht="12.75">
      <c r="A154" s="83"/>
      <c r="B154" s="84">
        <f>'Read First'!$D$10</f>
        <v>0</v>
      </c>
      <c r="C154" s="85">
        <f>B153-B154</f>
        <v>0</v>
      </c>
      <c r="D154" s="86">
        <f>$B$2-B154</f>
        <v>0</v>
      </c>
    </row>
    <row r="155" spans="1:4" ht="12.75">
      <c r="A155" s="83"/>
      <c r="B155" s="84">
        <f>'Read First'!$D$10</f>
        <v>0</v>
      </c>
      <c r="C155" s="85">
        <f>B154-B155</f>
        <v>0</v>
      </c>
      <c r="D155" s="86">
        <f>$B$2-B155</f>
        <v>0</v>
      </c>
    </row>
    <row r="156" spans="1:4" ht="12.75">
      <c r="A156" s="83"/>
      <c r="B156" s="84">
        <f>'Read First'!$D$10</f>
        <v>0</v>
      </c>
      <c r="C156" s="85">
        <f>B155-B156</f>
        <v>0</v>
      </c>
      <c r="D156" s="86">
        <f>$B$2-B156</f>
        <v>0</v>
      </c>
    </row>
    <row r="157" spans="1:4" ht="12.75">
      <c r="A157" s="83"/>
      <c r="B157" s="84">
        <f>'Read First'!$D$10</f>
        <v>0</v>
      </c>
      <c r="C157" s="85">
        <f>B156-B157</f>
        <v>0</v>
      </c>
      <c r="D157" s="86">
        <f>$B$2-B157</f>
        <v>0</v>
      </c>
    </row>
    <row r="158" spans="1:4" ht="12.75">
      <c r="A158" s="83"/>
      <c r="B158" s="84">
        <f>'Read First'!$D$10</f>
        <v>0</v>
      </c>
      <c r="C158" s="85">
        <f>B157-B158</f>
        <v>0</v>
      </c>
      <c r="D158" s="86">
        <f>$B$2-B158</f>
        <v>0</v>
      </c>
    </row>
    <row r="159" spans="1:4" ht="12.75">
      <c r="A159" s="83"/>
      <c r="B159" s="84">
        <f>'Read First'!$D$10</f>
        <v>0</v>
      </c>
      <c r="C159" s="85">
        <f>B158-B159</f>
        <v>0</v>
      </c>
      <c r="D159" s="86">
        <f>$B$2-B159</f>
        <v>0</v>
      </c>
    </row>
    <row r="160" spans="1:4" ht="12.75">
      <c r="A160" s="83"/>
      <c r="B160" s="84">
        <f>'Read First'!$D$10</f>
        <v>0</v>
      </c>
      <c r="C160" s="85">
        <f>B159-B160</f>
        <v>0</v>
      </c>
      <c r="D160" s="86">
        <f>$B$2-B160</f>
        <v>0</v>
      </c>
    </row>
    <row r="161" spans="1:4" ht="12.75">
      <c r="A161" s="83"/>
      <c r="B161" s="84">
        <f>'Read First'!$D$10</f>
        <v>0</v>
      </c>
      <c r="C161" s="85">
        <f>B160-B161</f>
        <v>0</v>
      </c>
      <c r="D161" s="86">
        <f>$B$2-B161</f>
        <v>0</v>
      </c>
    </row>
    <row r="162" spans="1:4" ht="12.75">
      <c r="A162" s="83"/>
      <c r="B162" s="84">
        <f>'Read First'!$D$10</f>
        <v>0</v>
      </c>
      <c r="C162" s="85">
        <f>B161-B162</f>
        <v>0</v>
      </c>
      <c r="D162" s="86">
        <f>$B$2-B162</f>
        <v>0</v>
      </c>
    </row>
    <row r="163" spans="1:4" ht="12.75">
      <c r="A163" s="83"/>
      <c r="B163" s="84">
        <f>'Read First'!$D$10</f>
        <v>0</v>
      </c>
      <c r="C163" s="85">
        <f>B162-B163</f>
        <v>0</v>
      </c>
      <c r="D163" s="86">
        <f>$B$2-B163</f>
        <v>0</v>
      </c>
    </row>
    <row r="164" spans="1:4" ht="12.75">
      <c r="A164" s="83"/>
      <c r="B164" s="84">
        <f>'Read First'!$D$10</f>
        <v>0</v>
      </c>
      <c r="C164" s="85">
        <f>B163-B164</f>
        <v>0</v>
      </c>
      <c r="D164" s="86">
        <f>$B$2-B164</f>
        <v>0</v>
      </c>
    </row>
    <row r="165" spans="1:4" ht="12.75">
      <c r="A165" s="83"/>
      <c r="B165" s="84">
        <f>'Read First'!$D$10</f>
        <v>0</v>
      </c>
      <c r="C165" s="85">
        <f>B164-B165</f>
        <v>0</v>
      </c>
      <c r="D165" s="86">
        <f>$B$2-B165</f>
        <v>0</v>
      </c>
    </row>
    <row r="166" spans="1:4" ht="12.75">
      <c r="A166" s="83"/>
      <c r="B166" s="84">
        <f>'Read First'!$D$10</f>
        <v>0</v>
      </c>
      <c r="C166" s="85">
        <f>B165-B166</f>
        <v>0</v>
      </c>
      <c r="D166" s="86">
        <f>$B$2-B166</f>
        <v>0</v>
      </c>
    </row>
    <row r="167" spans="1:4" ht="12.75">
      <c r="A167" s="83"/>
      <c r="B167" s="84">
        <f>'Read First'!$D$10</f>
        <v>0</v>
      </c>
      <c r="C167" s="85">
        <f>B166-B167</f>
        <v>0</v>
      </c>
      <c r="D167" s="86">
        <f>$B$2-B167</f>
        <v>0</v>
      </c>
    </row>
    <row r="168" spans="1:4" ht="12.75">
      <c r="A168" s="83"/>
      <c r="B168" s="84">
        <f>'Read First'!$D$10</f>
        <v>0</v>
      </c>
      <c r="C168" s="85">
        <f>B167-B168</f>
        <v>0</v>
      </c>
      <c r="D168" s="86">
        <f>$B$2-B168</f>
        <v>0</v>
      </c>
    </row>
    <row r="169" spans="1:4" ht="12.75">
      <c r="A169" s="83"/>
      <c r="B169" s="84">
        <f>'Read First'!$D$10</f>
        <v>0</v>
      </c>
      <c r="C169" s="85">
        <f>B168-B169</f>
        <v>0</v>
      </c>
      <c r="D169" s="86">
        <f>$B$2-B169</f>
        <v>0</v>
      </c>
    </row>
    <row r="170" spans="1:4" ht="12.75">
      <c r="A170" s="83"/>
      <c r="B170" s="84">
        <f>'Read First'!$D$10</f>
        <v>0</v>
      </c>
      <c r="C170" s="85">
        <f>B169-B170</f>
        <v>0</v>
      </c>
      <c r="D170" s="86">
        <f>$B$2-B170</f>
        <v>0</v>
      </c>
    </row>
    <row r="171" spans="1:4" ht="12.75">
      <c r="A171" s="83"/>
      <c r="B171" s="84">
        <f>'Read First'!$D$10</f>
        <v>0</v>
      </c>
      <c r="C171" s="85">
        <f>B170-B171</f>
        <v>0</v>
      </c>
      <c r="D171" s="86">
        <f>$B$2-B171</f>
        <v>0</v>
      </c>
    </row>
    <row r="172" spans="1:4" ht="12.75">
      <c r="A172" s="83"/>
      <c r="B172" s="84">
        <f>'Read First'!$D$10</f>
        <v>0</v>
      </c>
      <c r="C172" s="85">
        <f>B171-B172</f>
        <v>0</v>
      </c>
      <c r="D172" s="86">
        <f>$B$2-B172</f>
        <v>0</v>
      </c>
    </row>
    <row r="173" spans="1:4" ht="12.75">
      <c r="A173" s="83"/>
      <c r="B173" s="84">
        <f>'Read First'!$D$10</f>
        <v>0</v>
      </c>
      <c r="C173" s="85">
        <f>B172-B173</f>
        <v>0</v>
      </c>
      <c r="D173" s="86">
        <f>$B$2-B173</f>
        <v>0</v>
      </c>
    </row>
    <row r="174" spans="1:4" ht="12.75">
      <c r="A174" s="83"/>
      <c r="B174" s="84">
        <f>'Read First'!$D$10</f>
        <v>0</v>
      </c>
      <c r="C174" s="85">
        <f>B173-B174</f>
        <v>0</v>
      </c>
      <c r="D174" s="86">
        <f>$B$2-B174</f>
        <v>0</v>
      </c>
    </row>
    <row r="175" spans="1:4" ht="12.75">
      <c r="A175" s="83"/>
      <c r="B175" s="84">
        <f>'Read First'!$D$10</f>
        <v>0</v>
      </c>
      <c r="C175" s="85">
        <f>B174-B175</f>
        <v>0</v>
      </c>
      <c r="D175" s="86">
        <f>$B$2-B175</f>
        <v>0</v>
      </c>
    </row>
    <row r="176" spans="1:4" ht="12.75">
      <c r="A176" s="83"/>
      <c r="B176" s="84">
        <f>'Read First'!$D$10</f>
        <v>0</v>
      </c>
      <c r="C176" s="85">
        <f>B175-B176</f>
        <v>0</v>
      </c>
      <c r="D176" s="86">
        <f>$B$2-B176</f>
        <v>0</v>
      </c>
    </row>
    <row r="177" spans="1:4" ht="12.75">
      <c r="A177" s="83"/>
      <c r="B177" s="84">
        <f>'Read First'!$D$10</f>
        <v>0</v>
      </c>
      <c r="C177" s="85">
        <f>B176-B177</f>
        <v>0</v>
      </c>
      <c r="D177" s="86">
        <f>$B$2-B177</f>
        <v>0</v>
      </c>
    </row>
    <row r="178" spans="1:4" ht="12.75">
      <c r="A178" s="83"/>
      <c r="B178" s="84">
        <f>'Read First'!$D$10</f>
        <v>0</v>
      </c>
      <c r="C178" s="85">
        <f>B177-B178</f>
        <v>0</v>
      </c>
      <c r="D178" s="86">
        <f>$B$2-B178</f>
        <v>0</v>
      </c>
    </row>
    <row r="179" spans="1:4" ht="12.75">
      <c r="A179" s="83"/>
      <c r="B179" s="84">
        <f>'Read First'!$D$10</f>
        <v>0</v>
      </c>
      <c r="C179" s="85">
        <f>B178-B179</f>
        <v>0</v>
      </c>
      <c r="D179" s="86">
        <f>$B$2-B179</f>
        <v>0</v>
      </c>
    </row>
    <row r="180" spans="1:4" ht="12.75">
      <c r="A180" s="83"/>
      <c r="B180" s="84">
        <f>'Read First'!$D$10</f>
        <v>0</v>
      </c>
      <c r="C180" s="85">
        <f>B179-B180</f>
        <v>0</v>
      </c>
      <c r="D180" s="86">
        <f>$B$2-B180</f>
        <v>0</v>
      </c>
    </row>
    <row r="181" spans="1:4" ht="12.75">
      <c r="A181" s="83"/>
      <c r="B181" s="84">
        <f>'Read First'!$D$10</f>
        <v>0</v>
      </c>
      <c r="C181" s="85">
        <f>B180-B181</f>
        <v>0</v>
      </c>
      <c r="D181" s="86">
        <f>$B$2-B181</f>
        <v>0</v>
      </c>
    </row>
    <row r="182" spans="1:4" ht="12.75">
      <c r="A182" s="83"/>
      <c r="B182" s="84">
        <f>'Read First'!$D$10</f>
        <v>0</v>
      </c>
      <c r="C182" s="85">
        <f>B181-B182</f>
        <v>0</v>
      </c>
      <c r="D182" s="86">
        <f>$B$2-B182</f>
        <v>0</v>
      </c>
    </row>
    <row r="183" spans="1:4" ht="12.75">
      <c r="A183" s="83"/>
      <c r="B183" s="84">
        <f>'Read First'!$D$10</f>
        <v>0</v>
      </c>
      <c r="C183" s="85">
        <f>B182-B183</f>
        <v>0</v>
      </c>
      <c r="D183" s="86">
        <f>$B$2-B183</f>
        <v>0</v>
      </c>
    </row>
    <row r="184" spans="1:4" ht="12.75">
      <c r="A184" s="83"/>
      <c r="B184" s="84">
        <f>'Read First'!$D$10</f>
        <v>0</v>
      </c>
      <c r="C184" s="85">
        <f>B183-B184</f>
        <v>0</v>
      </c>
      <c r="D184" s="86">
        <f>$B$2-B184</f>
        <v>0</v>
      </c>
    </row>
    <row r="185" spans="1:4" ht="12.75">
      <c r="A185" s="83"/>
      <c r="B185" s="84">
        <f>'Read First'!$D$10</f>
        <v>0</v>
      </c>
      <c r="C185" s="85">
        <f>B184-B185</f>
        <v>0</v>
      </c>
      <c r="D185" s="86">
        <f>$B$2-B185</f>
        <v>0</v>
      </c>
    </row>
    <row r="186" spans="1:4" ht="12.75">
      <c r="A186" s="83"/>
      <c r="B186" s="84">
        <f>'Read First'!$D$10</f>
        <v>0</v>
      </c>
      <c r="C186" s="85">
        <f>B185-B186</f>
        <v>0</v>
      </c>
      <c r="D186" s="86">
        <f>$B$2-B186</f>
        <v>0</v>
      </c>
    </row>
    <row r="187" spans="1:4" ht="12.75">
      <c r="A187" s="83"/>
      <c r="B187" s="84">
        <f>'Read First'!$D$10</f>
        <v>0</v>
      </c>
      <c r="C187" s="85">
        <f>B186-B187</f>
        <v>0</v>
      </c>
      <c r="D187" s="86">
        <f>$B$2-B187</f>
        <v>0</v>
      </c>
    </row>
    <row r="188" spans="1:4" ht="12.75">
      <c r="A188" s="83"/>
      <c r="B188" s="84">
        <f>'Read First'!$D$10</f>
        <v>0</v>
      </c>
      <c r="C188" s="85">
        <f>B187-B188</f>
        <v>0</v>
      </c>
      <c r="D188" s="86">
        <f>$B$2-B188</f>
        <v>0</v>
      </c>
    </row>
    <row r="189" spans="1:4" ht="12.75">
      <c r="A189" s="83"/>
      <c r="B189" s="84">
        <f>'Read First'!$D$10</f>
        <v>0</v>
      </c>
      <c r="C189" s="85">
        <f>B188-B189</f>
        <v>0</v>
      </c>
      <c r="D189" s="86">
        <f>$B$2-B189</f>
        <v>0</v>
      </c>
    </row>
    <row r="190" spans="1:4" ht="12.75">
      <c r="A190" s="83"/>
      <c r="B190" s="84">
        <f>'Read First'!$D$10</f>
        <v>0</v>
      </c>
      <c r="C190" s="85">
        <f>B189-B190</f>
        <v>0</v>
      </c>
      <c r="D190" s="86">
        <f>$B$2-B190</f>
        <v>0</v>
      </c>
    </row>
    <row r="191" spans="1:4" ht="12.75">
      <c r="A191" s="83"/>
      <c r="B191" s="84">
        <f>'Read First'!$D$10</f>
        <v>0</v>
      </c>
      <c r="C191" s="85">
        <f>B190-B191</f>
        <v>0</v>
      </c>
      <c r="D191" s="86">
        <f>$B$2-B191</f>
        <v>0</v>
      </c>
    </row>
    <row r="192" spans="1:4" ht="12.75">
      <c r="A192" s="83"/>
      <c r="B192" s="84">
        <f>'Read First'!$D$10</f>
        <v>0</v>
      </c>
      <c r="C192" s="85">
        <f>B191-B192</f>
        <v>0</v>
      </c>
      <c r="D192" s="86">
        <f>$B$2-B192</f>
        <v>0</v>
      </c>
    </row>
    <row r="193" spans="1:4" ht="12.75">
      <c r="A193" s="83"/>
      <c r="B193" s="84">
        <f>'Read First'!$D$10</f>
        <v>0</v>
      </c>
      <c r="C193" s="85">
        <f>B192-B193</f>
        <v>0</v>
      </c>
      <c r="D193" s="86">
        <f>$B$2-B193</f>
        <v>0</v>
      </c>
    </row>
    <row r="194" spans="1:4" ht="12.75">
      <c r="A194" s="83"/>
      <c r="B194" s="84">
        <f>'Read First'!$D$10</f>
        <v>0</v>
      </c>
      <c r="C194" s="85">
        <f>B193-B194</f>
        <v>0</v>
      </c>
      <c r="D194" s="86">
        <f>$B$2-B194</f>
        <v>0</v>
      </c>
    </row>
    <row r="195" spans="1:4" ht="12.75">
      <c r="A195" s="83"/>
      <c r="B195" s="84">
        <f>'Read First'!$D$10</f>
        <v>0</v>
      </c>
      <c r="C195" s="85">
        <f>B194-B195</f>
        <v>0</v>
      </c>
      <c r="D195" s="86">
        <f>$B$2-B195</f>
        <v>0</v>
      </c>
    </row>
    <row r="196" spans="1:4" ht="12.75">
      <c r="A196" s="83"/>
      <c r="B196" s="84">
        <f>'Read First'!$D$10</f>
        <v>0</v>
      </c>
      <c r="C196" s="85">
        <f>B195-B196</f>
        <v>0</v>
      </c>
      <c r="D196" s="86">
        <f>$B$2-B196</f>
        <v>0</v>
      </c>
    </row>
    <row r="197" spans="1:4" ht="12.75">
      <c r="A197" s="83"/>
      <c r="B197" s="84">
        <f>'Read First'!$D$10</f>
        <v>0</v>
      </c>
      <c r="C197" s="85">
        <f>B196-B197</f>
        <v>0</v>
      </c>
      <c r="D197" s="86">
        <f>$B$2-B197</f>
        <v>0</v>
      </c>
    </row>
    <row r="198" spans="1:4" ht="12.75">
      <c r="A198" s="83"/>
      <c r="B198" s="84">
        <f>'Read First'!$D$10</f>
        <v>0</v>
      </c>
      <c r="C198" s="85">
        <f>B197-B198</f>
        <v>0</v>
      </c>
      <c r="D198" s="86">
        <f>$B$2-B198</f>
        <v>0</v>
      </c>
    </row>
    <row r="199" spans="1:4" ht="12.75">
      <c r="A199" s="83"/>
      <c r="B199" s="84">
        <f>'Read First'!$D$10</f>
        <v>0</v>
      </c>
      <c r="C199" s="85">
        <f>B198-B199</f>
        <v>0</v>
      </c>
      <c r="D199" s="86">
        <f>$B$2-B199</f>
        <v>0</v>
      </c>
    </row>
    <row r="200" spans="1:4" ht="12.75">
      <c r="A200" s="83"/>
      <c r="B200" s="84">
        <f>'Read First'!$D$10</f>
        <v>0</v>
      </c>
      <c r="C200" s="85">
        <f>B199-B200</f>
        <v>0</v>
      </c>
      <c r="D200" s="86">
        <f>$B$2-B200</f>
        <v>0</v>
      </c>
    </row>
    <row r="201" spans="1:4" ht="12.75">
      <c r="A201" s="83"/>
      <c r="B201" s="84">
        <f>'Read First'!$D$10</f>
        <v>0</v>
      </c>
      <c r="C201" s="85">
        <f>B200-B201</f>
        <v>0</v>
      </c>
      <c r="D201" s="86">
        <f>$B$2-B201</f>
        <v>0</v>
      </c>
    </row>
    <row r="202" spans="1:4" ht="12.75">
      <c r="A202" s="83"/>
      <c r="B202" s="84">
        <f>'Read First'!$D$10</f>
        <v>0</v>
      </c>
      <c r="C202" s="85">
        <f>B201-B202</f>
        <v>0</v>
      </c>
      <c r="D202" s="86">
        <f>$B$2-B202</f>
        <v>0</v>
      </c>
    </row>
    <row r="203" spans="1:4" ht="12.75">
      <c r="A203" s="83"/>
      <c r="B203" s="84">
        <f>'Read First'!$D$10</f>
        <v>0</v>
      </c>
      <c r="C203" s="85">
        <f>B202-B203</f>
        <v>0</v>
      </c>
      <c r="D203" s="86">
        <f>$B$2-B203</f>
        <v>0</v>
      </c>
    </row>
    <row r="204" spans="1:4" ht="12.75">
      <c r="A204" s="83"/>
      <c r="B204" s="84">
        <f>'Read First'!$D$10</f>
        <v>0</v>
      </c>
      <c r="C204" s="85">
        <f>B203-B204</f>
        <v>0</v>
      </c>
      <c r="D204" s="86">
        <f>$B$2-B204</f>
        <v>0</v>
      </c>
    </row>
    <row r="205" spans="1:4" ht="12.75">
      <c r="A205" s="83"/>
      <c r="B205" s="84">
        <f>'Read First'!$D$10</f>
        <v>0</v>
      </c>
      <c r="C205" s="85">
        <f>B204-B205</f>
        <v>0</v>
      </c>
      <c r="D205" s="86">
        <f>$B$2-B205</f>
        <v>0</v>
      </c>
    </row>
    <row r="206" spans="1:4" ht="12.75">
      <c r="A206" s="83"/>
      <c r="B206" s="84">
        <f>'Read First'!$D$10</f>
        <v>0</v>
      </c>
      <c r="C206" s="85">
        <f>B205-B206</f>
        <v>0</v>
      </c>
      <c r="D206" s="86">
        <f>$B$2-B206</f>
        <v>0</v>
      </c>
    </row>
    <row r="207" spans="1:4" ht="12.75">
      <c r="A207" s="83"/>
      <c r="B207" s="84">
        <f>'Read First'!$D$10</f>
        <v>0</v>
      </c>
      <c r="C207" s="85">
        <f>B206-B207</f>
        <v>0</v>
      </c>
      <c r="D207" s="86">
        <f>$B$2-B207</f>
        <v>0</v>
      </c>
    </row>
    <row r="208" spans="1:4" ht="12.75">
      <c r="A208" s="83"/>
      <c r="B208" s="84">
        <f>'Read First'!$D$10</f>
        <v>0</v>
      </c>
      <c r="C208" s="85">
        <f>B207-B208</f>
        <v>0</v>
      </c>
      <c r="D208" s="86">
        <f>$B$2-B208</f>
        <v>0</v>
      </c>
    </row>
    <row r="209" spans="1:4" ht="12.75">
      <c r="A209" s="83"/>
      <c r="B209" s="84">
        <f>'Read First'!$D$10</f>
        <v>0</v>
      </c>
      <c r="C209" s="85">
        <f>B208-B209</f>
        <v>0</v>
      </c>
      <c r="D209" s="86">
        <f>$B$2-B209</f>
        <v>0</v>
      </c>
    </row>
    <row r="210" spans="1:4" ht="12.75">
      <c r="A210" s="83"/>
      <c r="B210" s="84">
        <f>'Read First'!$D$10</f>
        <v>0</v>
      </c>
      <c r="C210" s="85">
        <f>B209-B210</f>
        <v>0</v>
      </c>
      <c r="D210" s="86">
        <f>$B$2-B210</f>
        <v>0</v>
      </c>
    </row>
    <row r="211" spans="1:4" ht="12.75">
      <c r="A211" s="83"/>
      <c r="B211" s="84">
        <f>'Read First'!$D$10</f>
        <v>0</v>
      </c>
      <c r="C211" s="85">
        <f>B210-B211</f>
        <v>0</v>
      </c>
      <c r="D211" s="86">
        <f>$B$2-B211</f>
        <v>0</v>
      </c>
    </row>
    <row r="212" spans="1:4" ht="12.75">
      <c r="A212" s="83"/>
      <c r="B212" s="84">
        <f>'Read First'!$D$10</f>
        <v>0</v>
      </c>
      <c r="C212" s="85">
        <f>B211-B212</f>
        <v>0</v>
      </c>
      <c r="D212" s="86">
        <f>$B$2-B212</f>
        <v>0</v>
      </c>
    </row>
    <row r="213" spans="1:4" ht="12.75">
      <c r="A213" s="83"/>
      <c r="B213" s="84">
        <f>'Read First'!$D$10</f>
        <v>0</v>
      </c>
      <c r="C213" s="85">
        <f>B212-B213</f>
        <v>0</v>
      </c>
      <c r="D213" s="86">
        <f>$B$2-B213</f>
        <v>0</v>
      </c>
    </row>
    <row r="214" spans="1:4" ht="12.75">
      <c r="A214" s="83"/>
      <c r="B214" s="84">
        <f>'Read First'!$D$10</f>
        <v>0</v>
      </c>
      <c r="C214" s="85">
        <f>B213-B214</f>
        <v>0</v>
      </c>
      <c r="D214" s="86">
        <f>$B$2-B214</f>
        <v>0</v>
      </c>
    </row>
    <row r="215" spans="1:4" ht="12.75">
      <c r="A215" s="83"/>
      <c r="B215" s="84">
        <f>'Read First'!$D$10</f>
        <v>0</v>
      </c>
      <c r="C215" s="85">
        <f>B214-B215</f>
        <v>0</v>
      </c>
      <c r="D215" s="86">
        <f>$B$2-B215</f>
        <v>0</v>
      </c>
    </row>
    <row r="216" spans="1:4" ht="12.75">
      <c r="A216" s="83"/>
      <c r="B216" s="84">
        <f>'Read First'!$D$10</f>
        <v>0</v>
      </c>
      <c r="C216" s="85">
        <f>B215-B216</f>
        <v>0</v>
      </c>
      <c r="D216" s="86">
        <f>$B$2-B216</f>
        <v>0</v>
      </c>
    </row>
    <row r="217" spans="1:4" ht="12.75">
      <c r="A217" s="83"/>
      <c r="B217" s="84">
        <f>'Read First'!$D$10</f>
        <v>0</v>
      </c>
      <c r="C217" s="85">
        <f>B216-B217</f>
        <v>0</v>
      </c>
      <c r="D217" s="86">
        <f>$B$2-B217</f>
        <v>0</v>
      </c>
    </row>
    <row r="218" spans="1:4" ht="12.75">
      <c r="A218" s="83"/>
      <c r="B218" s="84">
        <f>'Read First'!$D$10</f>
        <v>0</v>
      </c>
      <c r="C218" s="85">
        <f>B217-B218</f>
        <v>0</v>
      </c>
      <c r="D218" s="86">
        <f>$B$2-B218</f>
        <v>0</v>
      </c>
    </row>
    <row r="219" spans="1:4" ht="12.75">
      <c r="A219" s="83"/>
      <c r="B219" s="84">
        <f>'Read First'!$D$10</f>
        <v>0</v>
      </c>
      <c r="C219" s="85">
        <f>B218-B219</f>
        <v>0</v>
      </c>
      <c r="D219" s="86">
        <f>$B$2-B219</f>
        <v>0</v>
      </c>
    </row>
    <row r="220" spans="1:4" ht="12.75">
      <c r="A220" s="83"/>
      <c r="B220" s="84">
        <f>'Read First'!$D$10</f>
        <v>0</v>
      </c>
      <c r="C220" s="85">
        <f>B219-B220</f>
        <v>0</v>
      </c>
      <c r="D220" s="86">
        <f>$B$2-B220</f>
        <v>0</v>
      </c>
    </row>
    <row r="221" spans="1:4" ht="12.75">
      <c r="A221" s="83"/>
      <c r="B221" s="84">
        <f>'Read First'!$D$10</f>
        <v>0</v>
      </c>
      <c r="C221" s="85">
        <f>B220-B221</f>
        <v>0</v>
      </c>
      <c r="D221" s="86">
        <f>$B$2-B221</f>
        <v>0</v>
      </c>
    </row>
    <row r="222" spans="1:4" ht="12.75">
      <c r="A222" s="83"/>
      <c r="B222" s="84">
        <f>'Read First'!$D$10</f>
        <v>0</v>
      </c>
      <c r="C222" s="85">
        <f>B221-B222</f>
        <v>0</v>
      </c>
      <c r="D222" s="86">
        <f>$B$2-B222</f>
        <v>0</v>
      </c>
    </row>
    <row r="223" spans="1:4" ht="12.75">
      <c r="A223" s="83"/>
      <c r="B223" s="84">
        <f>'Read First'!$D$10</f>
        <v>0</v>
      </c>
      <c r="C223" s="85">
        <f>B222-B223</f>
        <v>0</v>
      </c>
      <c r="D223" s="86">
        <f>$B$2-B223</f>
        <v>0</v>
      </c>
    </row>
    <row r="224" spans="1:4" ht="12.75">
      <c r="A224" s="83"/>
      <c r="B224" s="84">
        <f>'Read First'!$D$10</f>
        <v>0</v>
      </c>
      <c r="C224" s="85">
        <f>B223-B224</f>
        <v>0</v>
      </c>
      <c r="D224" s="86">
        <f>$B$2-B224</f>
        <v>0</v>
      </c>
    </row>
    <row r="225" spans="1:4" ht="12.75">
      <c r="A225" s="83"/>
      <c r="B225" s="84">
        <f>'Read First'!$D$10</f>
        <v>0</v>
      </c>
      <c r="C225" s="85">
        <f>B224-B225</f>
        <v>0</v>
      </c>
      <c r="D225" s="86">
        <f>$B$2-B225</f>
        <v>0</v>
      </c>
    </row>
    <row r="226" spans="1:4" ht="12.75">
      <c r="A226" s="83"/>
      <c r="B226" s="84">
        <f>'Read First'!$D$10</f>
        <v>0</v>
      </c>
      <c r="C226" s="85">
        <f>B225-B226</f>
        <v>0</v>
      </c>
      <c r="D226" s="86">
        <f>$B$2-B226</f>
        <v>0</v>
      </c>
    </row>
    <row r="227" spans="1:4" ht="12.75">
      <c r="A227" s="83"/>
      <c r="B227" s="84">
        <f>'Read First'!$D$10</f>
        <v>0</v>
      </c>
      <c r="C227" s="85">
        <f>B226-B227</f>
        <v>0</v>
      </c>
      <c r="D227" s="86">
        <f>$B$2-B227</f>
        <v>0</v>
      </c>
    </row>
    <row r="228" spans="1:4" ht="12.75">
      <c r="A228" s="83"/>
      <c r="B228" s="84">
        <f>'Read First'!$D$10</f>
        <v>0</v>
      </c>
      <c r="C228" s="85">
        <f>B227-B228</f>
        <v>0</v>
      </c>
      <c r="D228" s="86">
        <f>$B$2-B228</f>
        <v>0</v>
      </c>
    </row>
    <row r="229" spans="1:4" ht="12.75">
      <c r="A229" s="83"/>
      <c r="B229" s="84">
        <f>'Read First'!$D$10</f>
        <v>0</v>
      </c>
      <c r="C229" s="85">
        <f>B228-B229</f>
        <v>0</v>
      </c>
      <c r="D229" s="86">
        <f>$B$2-B229</f>
        <v>0</v>
      </c>
    </row>
    <row r="230" spans="1:4" ht="12.75">
      <c r="A230" s="83"/>
      <c r="B230" s="84">
        <f>'Read First'!$D$10</f>
        <v>0</v>
      </c>
      <c r="C230" s="85">
        <f>B229-B230</f>
        <v>0</v>
      </c>
      <c r="D230" s="86">
        <f>$B$2-B230</f>
        <v>0</v>
      </c>
    </row>
    <row r="231" spans="1:4" ht="12.75">
      <c r="A231" s="83"/>
      <c r="B231" s="84">
        <f>'Read First'!$D$10</f>
        <v>0</v>
      </c>
      <c r="C231" s="85">
        <f>B230-B231</f>
        <v>0</v>
      </c>
      <c r="D231" s="86">
        <f>$B$2-B231</f>
        <v>0</v>
      </c>
    </row>
    <row r="232" spans="1:4" ht="12.75">
      <c r="A232" s="83"/>
      <c r="B232" s="84">
        <f>'Read First'!$D$10</f>
        <v>0</v>
      </c>
      <c r="C232" s="85">
        <f>B231-B232</f>
        <v>0</v>
      </c>
      <c r="D232" s="86">
        <f>$B$2-B232</f>
        <v>0</v>
      </c>
    </row>
    <row r="233" spans="1:4" ht="12.75">
      <c r="A233" s="83"/>
      <c r="B233" s="84">
        <f>'Read First'!$D$10</f>
        <v>0</v>
      </c>
      <c r="C233" s="85">
        <f>B232-B233</f>
        <v>0</v>
      </c>
      <c r="D233" s="86">
        <f>$B$2-B233</f>
        <v>0</v>
      </c>
    </row>
    <row r="234" spans="1:4" ht="12.75">
      <c r="A234" s="83"/>
      <c r="B234" s="84">
        <f>'Read First'!$D$10</f>
        <v>0</v>
      </c>
      <c r="C234" s="85">
        <f>B233-B234</f>
        <v>0</v>
      </c>
      <c r="D234" s="86">
        <f>$B$2-B234</f>
        <v>0</v>
      </c>
    </row>
    <row r="235" spans="1:4" ht="12.75">
      <c r="A235" s="83"/>
      <c r="B235" s="84">
        <f>'Read First'!$D$10</f>
        <v>0</v>
      </c>
      <c r="C235" s="85">
        <f>B234-B235</f>
        <v>0</v>
      </c>
      <c r="D235" s="86">
        <f>$B$2-B235</f>
        <v>0</v>
      </c>
    </row>
    <row r="236" spans="1:4" ht="12.75">
      <c r="A236" s="83"/>
      <c r="B236" s="84">
        <f>'Read First'!$D$10</f>
        <v>0</v>
      </c>
      <c r="C236" s="85">
        <f>B235-B236</f>
        <v>0</v>
      </c>
      <c r="D236" s="86">
        <f>$B$2-B236</f>
        <v>0</v>
      </c>
    </row>
    <row r="237" spans="1:4" ht="12.75">
      <c r="A237" s="83"/>
      <c r="B237" s="84">
        <f>'Read First'!$D$10</f>
        <v>0</v>
      </c>
      <c r="C237" s="85">
        <f>B236-B237</f>
        <v>0</v>
      </c>
      <c r="D237" s="86">
        <f>$B$2-B237</f>
        <v>0</v>
      </c>
    </row>
    <row r="238" spans="1:4" ht="12.75">
      <c r="A238" s="83"/>
      <c r="B238" s="84">
        <f>'Read First'!$D$10</f>
        <v>0</v>
      </c>
      <c r="C238" s="85">
        <f>B237-B238</f>
        <v>0</v>
      </c>
      <c r="D238" s="86">
        <f>$B$2-B238</f>
        <v>0</v>
      </c>
    </row>
    <row r="239" spans="1:4" ht="12.75">
      <c r="A239" s="83"/>
      <c r="B239" s="84">
        <f>'Read First'!$D$10</f>
        <v>0</v>
      </c>
      <c r="C239" s="85">
        <f>B238-B239</f>
        <v>0</v>
      </c>
      <c r="D239" s="86">
        <f>$B$2-B239</f>
        <v>0</v>
      </c>
    </row>
    <row r="240" spans="1:4" ht="12.75">
      <c r="A240" s="83"/>
      <c r="B240" s="84">
        <f>'Read First'!$D$10</f>
        <v>0</v>
      </c>
      <c r="C240" s="85">
        <f>B239-B240</f>
        <v>0</v>
      </c>
      <c r="D240" s="86">
        <f>$B$2-B240</f>
        <v>0</v>
      </c>
    </row>
    <row r="241" spans="1:4" ht="12.75">
      <c r="A241" s="83"/>
      <c r="B241" s="84">
        <f>'Read First'!$D$10</f>
        <v>0</v>
      </c>
      <c r="C241" s="85">
        <f>B240-B241</f>
        <v>0</v>
      </c>
      <c r="D241" s="86">
        <f>$B$2-B241</f>
        <v>0</v>
      </c>
    </row>
    <row r="242" spans="1:4" ht="12.75">
      <c r="A242" s="83"/>
      <c r="B242" s="84">
        <f>'Read First'!$D$10</f>
        <v>0</v>
      </c>
      <c r="C242" s="85">
        <f>B241-B242</f>
        <v>0</v>
      </c>
      <c r="D242" s="86">
        <f>$B$2-B242</f>
        <v>0</v>
      </c>
    </row>
    <row r="243" spans="1:4" ht="12.75">
      <c r="A243" s="83"/>
      <c r="B243" s="84">
        <f>'Read First'!$D$10</f>
        <v>0</v>
      </c>
      <c r="C243" s="85">
        <f>B242-B243</f>
        <v>0</v>
      </c>
      <c r="D243" s="86">
        <f>$B$2-B243</f>
        <v>0</v>
      </c>
    </row>
    <row r="244" spans="1:4" ht="12.75">
      <c r="A244" s="83"/>
      <c r="B244" s="84">
        <f>'Read First'!$D$10</f>
        <v>0</v>
      </c>
      <c r="C244" s="85">
        <f>B243-B244</f>
        <v>0</v>
      </c>
      <c r="D244" s="86">
        <f>$B$2-B244</f>
        <v>0</v>
      </c>
    </row>
    <row r="245" spans="1:4" ht="12.75">
      <c r="A245" s="83"/>
      <c r="B245" s="84">
        <f>'Read First'!$D$10</f>
        <v>0</v>
      </c>
      <c r="C245" s="85">
        <f>B244-B245</f>
        <v>0</v>
      </c>
      <c r="D245" s="86">
        <f>$B$2-B245</f>
        <v>0</v>
      </c>
    </row>
    <row r="246" spans="1:4" ht="12.75">
      <c r="A246" s="83"/>
      <c r="B246" s="84">
        <f>'Read First'!$D$10</f>
        <v>0</v>
      </c>
      <c r="C246" s="85">
        <f>B245-B246</f>
        <v>0</v>
      </c>
      <c r="D246" s="86">
        <f>$B$2-B246</f>
        <v>0</v>
      </c>
    </row>
    <row r="247" spans="1:4" ht="12.75">
      <c r="A247" s="83"/>
      <c r="B247" s="84">
        <f>'Read First'!$D$10</f>
        <v>0</v>
      </c>
      <c r="C247" s="85">
        <f>B246-B247</f>
        <v>0</v>
      </c>
      <c r="D247" s="86">
        <f>$B$2-B247</f>
        <v>0</v>
      </c>
    </row>
    <row r="248" spans="1:4" ht="12.75">
      <c r="A248" s="83"/>
      <c r="B248" s="84">
        <f>'Read First'!$D$10</f>
        <v>0</v>
      </c>
      <c r="C248" s="85">
        <f>B247-B248</f>
        <v>0</v>
      </c>
      <c r="D248" s="86">
        <f>$B$2-B248</f>
        <v>0</v>
      </c>
    </row>
    <row r="249" spans="1:4" ht="12.75">
      <c r="A249" s="83"/>
      <c r="B249" s="84">
        <f>'Read First'!$D$10</f>
        <v>0</v>
      </c>
      <c r="C249" s="85">
        <f>B248-B249</f>
        <v>0</v>
      </c>
      <c r="D249" s="86">
        <f>$B$2-B249</f>
        <v>0</v>
      </c>
    </row>
    <row r="250" spans="1:4" ht="12.75">
      <c r="A250" s="83"/>
      <c r="B250" s="84">
        <f>'Read First'!$D$10</f>
        <v>0</v>
      </c>
      <c r="C250" s="85">
        <f>B249-B250</f>
        <v>0</v>
      </c>
      <c r="D250" s="86">
        <f>$B$2-B250</f>
        <v>0</v>
      </c>
    </row>
  </sheetData>
  <sheetProtection selectLockedCells="1" selectUnlockedCells="1"/>
  <conditionalFormatting sqref="C1:C65536">
    <cfRule type="cellIs" priority="1" dxfId="0" operator="greaterThan" stopIfTrue="1">
      <formula>0</formula>
    </cfRule>
    <cfRule type="cellIs" priority="2" dxfId="1" operator="lessThan" stopIfTrue="1">
      <formula>0</formula>
    </cfRule>
    <cfRule type="cellIs" priority="3" dxfId="2"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M31"/>
  <sheetViews>
    <sheetView zoomScale="123" zoomScaleNormal="123" workbookViewId="0" topLeftCell="A1">
      <selection activeCell="D28" sqref="D28"/>
    </sheetView>
  </sheetViews>
  <sheetFormatPr defaultColWidth="9.140625" defaultRowHeight="12.75"/>
  <cols>
    <col min="1" max="1" width="37.140625" style="0" customWidth="1"/>
    <col min="2" max="2" width="10.57421875" style="0" customWidth="1"/>
    <col min="3" max="3" width="8.7109375" style="0" customWidth="1"/>
    <col min="8" max="8" width="3.00390625" style="0" customWidth="1"/>
  </cols>
  <sheetData>
    <row r="1" spans="1:9" ht="12.75">
      <c r="A1" s="91" t="s">
        <v>257</v>
      </c>
      <c r="B1" s="91"/>
      <c r="C1" s="91"/>
      <c r="D1" s="91"/>
      <c r="E1" s="91"/>
      <c r="F1" s="91"/>
      <c r="G1" s="91"/>
      <c r="H1" s="6"/>
      <c r="I1" t="s">
        <v>258</v>
      </c>
    </row>
    <row r="2" spans="1:9" ht="12.75">
      <c r="A2" s="92" t="s">
        <v>259</v>
      </c>
      <c r="B2" s="92"/>
      <c r="C2" s="91"/>
      <c r="D2" s="91"/>
      <c r="E2" s="91"/>
      <c r="F2" s="91"/>
      <c r="G2" s="91"/>
      <c r="H2" s="6"/>
      <c r="I2" t="s">
        <v>260</v>
      </c>
    </row>
    <row r="3" spans="1:9" ht="12.75">
      <c r="A3" s="92"/>
      <c r="B3" s="92"/>
      <c r="C3" s="91"/>
      <c r="D3" s="91"/>
      <c r="E3" s="91"/>
      <c r="F3" s="91"/>
      <c r="G3" s="91"/>
      <c r="H3" s="6"/>
      <c r="I3" t="s">
        <v>261</v>
      </c>
    </row>
    <row r="4" spans="1:8" ht="12.75">
      <c r="A4" s="93"/>
      <c r="B4" s="93" t="s">
        <v>262</v>
      </c>
      <c r="C4" s="94">
        <v>1</v>
      </c>
      <c r="D4" s="6"/>
      <c r="E4" s="91"/>
      <c r="F4" s="91"/>
      <c r="G4" s="91"/>
      <c r="H4" s="6"/>
    </row>
    <row r="5" spans="1:8" ht="12.75">
      <c r="A5" s="91"/>
      <c r="B5" s="95" t="s">
        <v>263</v>
      </c>
      <c r="C5" s="95" t="s">
        <v>264</v>
      </c>
      <c r="D5" s="95" t="s">
        <v>264</v>
      </c>
      <c r="E5" s="95" t="s">
        <v>264</v>
      </c>
      <c r="F5" s="95" t="s">
        <v>264</v>
      </c>
      <c r="G5" s="95" t="s">
        <v>264</v>
      </c>
      <c r="H5" s="6"/>
    </row>
    <row r="6" spans="1:11" ht="12.75">
      <c r="A6" s="95" t="s">
        <v>265</v>
      </c>
      <c r="B6" s="95" t="s">
        <v>266</v>
      </c>
      <c r="C6" s="95" t="s">
        <v>267</v>
      </c>
      <c r="D6" s="95" t="s">
        <v>268</v>
      </c>
      <c r="E6" s="95" t="s">
        <v>269</v>
      </c>
      <c r="F6" s="95" t="s">
        <v>270</v>
      </c>
      <c r="G6" s="95" t="s">
        <v>271</v>
      </c>
      <c r="H6" s="6"/>
      <c r="I6" s="96" t="s">
        <v>272</v>
      </c>
      <c r="J6" s="96"/>
      <c r="K6" s="96"/>
    </row>
    <row r="7" spans="1:13" ht="12.75">
      <c r="A7" s="97"/>
      <c r="B7" s="97">
        <v>1</v>
      </c>
      <c r="C7" s="97">
        <v>0</v>
      </c>
      <c r="D7" s="97">
        <v>0</v>
      </c>
      <c r="E7" s="97">
        <v>0</v>
      </c>
      <c r="F7" s="97">
        <v>0</v>
      </c>
      <c r="G7" s="97">
        <v>0</v>
      </c>
      <c r="H7" s="6"/>
      <c r="I7" s="96">
        <f>C7*B7</f>
        <v>0</v>
      </c>
      <c r="J7" s="98">
        <f>D7*B7</f>
        <v>0</v>
      </c>
      <c r="K7" s="98">
        <f>E7*B7</f>
        <v>0</v>
      </c>
      <c r="L7" s="96">
        <f>F7*B7</f>
        <v>0</v>
      </c>
      <c r="M7" s="96">
        <f>G7*B7</f>
        <v>0</v>
      </c>
    </row>
    <row r="8" spans="1:13" ht="12.75">
      <c r="A8" s="97"/>
      <c r="B8" s="97">
        <v>1</v>
      </c>
      <c r="C8" s="97">
        <v>0</v>
      </c>
      <c r="D8" s="97">
        <v>0</v>
      </c>
      <c r="E8" s="97">
        <v>0</v>
      </c>
      <c r="F8" s="97">
        <v>0</v>
      </c>
      <c r="G8" s="97">
        <v>0</v>
      </c>
      <c r="H8" s="6"/>
      <c r="I8" s="96">
        <f>C8*B8</f>
        <v>0</v>
      </c>
      <c r="J8" s="98">
        <f>D8*B8</f>
        <v>0</v>
      </c>
      <c r="K8" s="98">
        <f>E8*B8</f>
        <v>0</v>
      </c>
      <c r="L8" s="96">
        <f>F8*B8</f>
        <v>0</v>
      </c>
      <c r="M8" s="96">
        <f>G8*B8</f>
        <v>0</v>
      </c>
    </row>
    <row r="9" spans="1:13" ht="12.75">
      <c r="A9" s="97"/>
      <c r="B9" s="97">
        <v>1</v>
      </c>
      <c r="C9" s="97">
        <v>0</v>
      </c>
      <c r="D9" s="97">
        <v>0</v>
      </c>
      <c r="E9" s="97">
        <v>0</v>
      </c>
      <c r="F9" s="97">
        <v>0</v>
      </c>
      <c r="G9" s="97">
        <v>0</v>
      </c>
      <c r="H9" s="6"/>
      <c r="I9" s="96">
        <f>C9*B9</f>
        <v>0</v>
      </c>
      <c r="J9" s="98">
        <f>D9*B9</f>
        <v>0</v>
      </c>
      <c r="K9" s="98">
        <f>E9*B9</f>
        <v>0</v>
      </c>
      <c r="L9" s="96">
        <f>F9*B9</f>
        <v>0</v>
      </c>
      <c r="M9" s="96">
        <f>G9*B9</f>
        <v>0</v>
      </c>
    </row>
    <row r="10" spans="1:13" ht="12.75">
      <c r="A10" s="97"/>
      <c r="B10" s="97">
        <v>1</v>
      </c>
      <c r="C10" s="97">
        <v>0</v>
      </c>
      <c r="D10" s="97">
        <v>0</v>
      </c>
      <c r="E10" s="97">
        <v>0</v>
      </c>
      <c r="F10" s="97">
        <v>0</v>
      </c>
      <c r="G10" s="97">
        <v>0</v>
      </c>
      <c r="H10" s="6"/>
      <c r="I10" s="96">
        <f>C10*B10</f>
        <v>0</v>
      </c>
      <c r="J10" s="98">
        <f>D10*B10</f>
        <v>0</v>
      </c>
      <c r="K10" s="98">
        <f>E10*B10</f>
        <v>0</v>
      </c>
      <c r="L10" s="96">
        <f>F10*B10</f>
        <v>0</v>
      </c>
      <c r="M10" s="96">
        <f>G10*B10</f>
        <v>0</v>
      </c>
    </row>
    <row r="11" spans="1:13" ht="12.75">
      <c r="A11" s="97"/>
      <c r="B11" s="97">
        <v>1</v>
      </c>
      <c r="C11" s="97">
        <v>0</v>
      </c>
      <c r="D11" s="97">
        <v>0</v>
      </c>
      <c r="E11" s="97">
        <v>0</v>
      </c>
      <c r="F11" s="97">
        <v>0</v>
      </c>
      <c r="G11" s="97">
        <v>0</v>
      </c>
      <c r="H11" s="6"/>
      <c r="I11" s="96">
        <f>C11*B11</f>
        <v>0</v>
      </c>
      <c r="J11" s="98">
        <f>D11*B11</f>
        <v>0</v>
      </c>
      <c r="K11" s="98">
        <f>E11*B11</f>
        <v>0</v>
      </c>
      <c r="L11" s="96">
        <f>F11*B11</f>
        <v>0</v>
      </c>
      <c r="M11" s="96">
        <f>G11*B11</f>
        <v>0</v>
      </c>
    </row>
    <row r="12" spans="1:13" ht="12.75">
      <c r="A12" s="97"/>
      <c r="B12" s="97">
        <v>1</v>
      </c>
      <c r="C12" s="97">
        <v>0</v>
      </c>
      <c r="D12" s="97">
        <v>0</v>
      </c>
      <c r="E12" s="97">
        <v>0</v>
      </c>
      <c r="F12" s="97">
        <v>0</v>
      </c>
      <c r="G12" s="97">
        <v>0</v>
      </c>
      <c r="H12" s="6"/>
      <c r="I12" s="96">
        <f>C12*B12</f>
        <v>0</v>
      </c>
      <c r="J12" s="98">
        <f>D12*B12</f>
        <v>0</v>
      </c>
      <c r="K12" s="98">
        <f>E12*B12</f>
        <v>0</v>
      </c>
      <c r="L12" s="96">
        <f>F12*B12</f>
        <v>0</v>
      </c>
      <c r="M12" s="96">
        <f>G12*B12</f>
        <v>0</v>
      </c>
    </row>
    <row r="13" spans="1:13" ht="12.75">
      <c r="A13" s="97"/>
      <c r="B13" s="97">
        <v>1</v>
      </c>
      <c r="C13" s="97">
        <v>0</v>
      </c>
      <c r="D13" s="97">
        <v>0</v>
      </c>
      <c r="E13" s="97">
        <v>0</v>
      </c>
      <c r="F13" s="97">
        <v>0</v>
      </c>
      <c r="G13" s="97">
        <v>0</v>
      </c>
      <c r="H13" s="6"/>
      <c r="I13" s="96">
        <f>C13*B13</f>
        <v>0</v>
      </c>
      <c r="J13" s="98">
        <f>D13*B13</f>
        <v>0</v>
      </c>
      <c r="K13" s="98">
        <f>E13*B13</f>
        <v>0</v>
      </c>
      <c r="L13" s="96">
        <f>F13*B13</f>
        <v>0</v>
      </c>
      <c r="M13" s="96">
        <f>G13*B13</f>
        <v>0</v>
      </c>
    </row>
    <row r="14" spans="1:13" ht="12.75">
      <c r="A14" s="97"/>
      <c r="B14" s="97">
        <v>1</v>
      </c>
      <c r="C14" s="97">
        <v>0</v>
      </c>
      <c r="D14" s="97">
        <v>0</v>
      </c>
      <c r="E14" s="97">
        <v>0</v>
      </c>
      <c r="F14" s="97">
        <v>0</v>
      </c>
      <c r="G14" s="97">
        <v>0</v>
      </c>
      <c r="H14" s="6"/>
      <c r="I14" s="96">
        <f>C14*B14</f>
        <v>0</v>
      </c>
      <c r="J14" s="98">
        <f>D14*B14</f>
        <v>0</v>
      </c>
      <c r="K14" s="98">
        <f>E14*B14</f>
        <v>0</v>
      </c>
      <c r="L14" s="96">
        <f>F14*B14</f>
        <v>0</v>
      </c>
      <c r="M14" s="96">
        <f>G14*B14</f>
        <v>0</v>
      </c>
    </row>
    <row r="15" spans="1:13" ht="12.75">
      <c r="A15" s="97"/>
      <c r="B15" s="97">
        <v>1</v>
      </c>
      <c r="C15" s="97">
        <v>0</v>
      </c>
      <c r="D15" s="97">
        <v>0</v>
      </c>
      <c r="E15" s="97">
        <v>0</v>
      </c>
      <c r="F15" s="97">
        <v>0</v>
      </c>
      <c r="G15" s="97">
        <v>0</v>
      </c>
      <c r="H15" s="6"/>
      <c r="I15" s="96">
        <f>C15*B15</f>
        <v>0</v>
      </c>
      <c r="J15" s="98">
        <f>D15*B15</f>
        <v>0</v>
      </c>
      <c r="K15" s="98">
        <f>E15*B15</f>
        <v>0</v>
      </c>
      <c r="L15" s="96">
        <f>F15*B15</f>
        <v>0</v>
      </c>
      <c r="M15" s="96">
        <f>G15*B15</f>
        <v>0</v>
      </c>
    </row>
    <row r="16" spans="1:13" ht="12.75">
      <c r="A16" s="97"/>
      <c r="B16" s="97">
        <v>1</v>
      </c>
      <c r="C16" s="97">
        <v>0</v>
      </c>
      <c r="D16" s="97">
        <v>0</v>
      </c>
      <c r="E16" s="97">
        <v>0</v>
      </c>
      <c r="F16" s="97">
        <v>0</v>
      </c>
      <c r="G16" s="97">
        <v>0</v>
      </c>
      <c r="H16" s="6"/>
      <c r="I16" s="96">
        <f>C16*B16</f>
        <v>0</v>
      </c>
      <c r="J16" s="98">
        <f>D16*B16</f>
        <v>0</v>
      </c>
      <c r="K16" s="98">
        <f>E16*B16</f>
        <v>0</v>
      </c>
      <c r="L16" s="96">
        <f>F16*B16</f>
        <v>0</v>
      </c>
      <c r="M16" s="96">
        <f>G16*B16</f>
        <v>0</v>
      </c>
    </row>
    <row r="17" spans="1:13" ht="12.75">
      <c r="A17" s="97"/>
      <c r="B17" s="97">
        <v>1</v>
      </c>
      <c r="C17" s="97">
        <v>0</v>
      </c>
      <c r="D17" s="97">
        <v>0</v>
      </c>
      <c r="E17" s="97">
        <v>0</v>
      </c>
      <c r="F17" s="97">
        <v>0</v>
      </c>
      <c r="G17" s="97">
        <v>0</v>
      </c>
      <c r="H17" s="6"/>
      <c r="I17" s="96">
        <f>C17*B17</f>
        <v>0</v>
      </c>
      <c r="J17" s="98">
        <f>D17*B17</f>
        <v>0</v>
      </c>
      <c r="K17" s="98">
        <f>E17*B17</f>
        <v>0</v>
      </c>
      <c r="L17" s="96">
        <f>F17*B17</f>
        <v>0</v>
      </c>
      <c r="M17" s="96">
        <f>G17*B17</f>
        <v>0</v>
      </c>
    </row>
    <row r="18" spans="1:13" ht="12.75">
      <c r="A18" s="97"/>
      <c r="B18" s="97">
        <v>1</v>
      </c>
      <c r="C18" s="97">
        <v>0</v>
      </c>
      <c r="D18" s="97">
        <v>0</v>
      </c>
      <c r="E18" s="97">
        <v>0</v>
      </c>
      <c r="F18" s="97">
        <v>0</v>
      </c>
      <c r="G18" s="97">
        <v>0</v>
      </c>
      <c r="H18" s="6"/>
      <c r="I18" s="96">
        <f>C18*B18</f>
        <v>0</v>
      </c>
      <c r="J18" s="98">
        <f>D18*B18</f>
        <v>0</v>
      </c>
      <c r="K18" s="98">
        <f>E18*B18</f>
        <v>0</v>
      </c>
      <c r="L18" s="96">
        <f>F18*B18</f>
        <v>0</v>
      </c>
      <c r="M18" s="96">
        <f>G18*B18</f>
        <v>0</v>
      </c>
    </row>
    <row r="19" spans="1:13" ht="12.75">
      <c r="A19" s="97"/>
      <c r="B19" s="97">
        <v>1</v>
      </c>
      <c r="C19" s="97">
        <v>0</v>
      </c>
      <c r="D19" s="97">
        <v>0</v>
      </c>
      <c r="E19" s="97">
        <v>0</v>
      </c>
      <c r="F19" s="97">
        <v>0</v>
      </c>
      <c r="G19" s="97">
        <v>0</v>
      </c>
      <c r="H19" s="6"/>
      <c r="I19" s="96">
        <f>C19*B19</f>
        <v>0</v>
      </c>
      <c r="J19" s="98">
        <f>D19*B19</f>
        <v>0</v>
      </c>
      <c r="K19" s="98">
        <f>E19*B19</f>
        <v>0</v>
      </c>
      <c r="L19" s="96">
        <f>F19*B19</f>
        <v>0</v>
      </c>
      <c r="M19" s="96">
        <f>G19*B19</f>
        <v>0</v>
      </c>
    </row>
    <row r="20" spans="1:13" ht="12.75">
      <c r="A20" s="97"/>
      <c r="B20" s="97">
        <v>1</v>
      </c>
      <c r="C20" s="97">
        <v>0</v>
      </c>
      <c r="D20" s="97">
        <v>0</v>
      </c>
      <c r="E20" s="97">
        <v>0</v>
      </c>
      <c r="F20" s="97">
        <v>0</v>
      </c>
      <c r="G20" s="97">
        <v>0</v>
      </c>
      <c r="H20" s="6"/>
      <c r="I20" s="96">
        <f>C20*B20</f>
        <v>0</v>
      </c>
      <c r="J20" s="98">
        <f>D20*B20</f>
        <v>0</v>
      </c>
      <c r="K20" s="98">
        <f>E20*B20</f>
        <v>0</v>
      </c>
      <c r="L20" s="96">
        <f>F20*B20</f>
        <v>0</v>
      </c>
      <c r="M20" s="96">
        <f>G20*B20</f>
        <v>0</v>
      </c>
    </row>
    <row r="21" spans="1:13" ht="12.75">
      <c r="A21" s="97"/>
      <c r="B21" s="97">
        <v>1</v>
      </c>
      <c r="C21" s="97">
        <v>0</v>
      </c>
      <c r="D21" s="97">
        <v>0</v>
      </c>
      <c r="E21" s="97">
        <v>0</v>
      </c>
      <c r="F21" s="97">
        <v>0</v>
      </c>
      <c r="G21" s="97">
        <v>0</v>
      </c>
      <c r="H21" s="6"/>
      <c r="I21" s="96">
        <f>C21*B21</f>
        <v>0</v>
      </c>
      <c r="J21" s="98">
        <f>D21*B21</f>
        <v>0</v>
      </c>
      <c r="K21" s="98">
        <f>E21*B21</f>
        <v>0</v>
      </c>
      <c r="L21" s="96">
        <f>F21*B21</f>
        <v>0</v>
      </c>
      <c r="M21" s="96">
        <f>G21*B21</f>
        <v>0</v>
      </c>
    </row>
    <row r="22" spans="1:13" ht="12.75">
      <c r="A22" s="97"/>
      <c r="B22" s="97">
        <v>1</v>
      </c>
      <c r="C22" s="97">
        <v>0</v>
      </c>
      <c r="D22" s="97">
        <v>0</v>
      </c>
      <c r="E22" s="97">
        <v>0</v>
      </c>
      <c r="F22" s="97">
        <v>0</v>
      </c>
      <c r="G22" s="97">
        <v>0</v>
      </c>
      <c r="H22" s="6"/>
      <c r="I22" s="96">
        <f>C22*B22</f>
        <v>0</v>
      </c>
      <c r="J22" s="98">
        <f>D22*B22</f>
        <v>0</v>
      </c>
      <c r="K22" s="98">
        <f>E22*B22</f>
        <v>0</v>
      </c>
      <c r="L22" s="96">
        <f>F22*B22</f>
        <v>0</v>
      </c>
      <c r="M22" s="96">
        <f>G22*B22</f>
        <v>0</v>
      </c>
    </row>
    <row r="23" spans="1:13" ht="12.75">
      <c r="A23" s="97"/>
      <c r="B23" s="97">
        <v>1</v>
      </c>
      <c r="C23" s="97">
        <v>0</v>
      </c>
      <c r="D23" s="97">
        <v>0</v>
      </c>
      <c r="E23" s="97">
        <v>0</v>
      </c>
      <c r="F23" s="97">
        <v>0</v>
      </c>
      <c r="G23" s="97">
        <v>0</v>
      </c>
      <c r="H23" s="6"/>
      <c r="I23" s="96">
        <f>C23*B23</f>
        <v>0</v>
      </c>
      <c r="J23" s="98">
        <f>D23*B23</f>
        <v>0</v>
      </c>
      <c r="K23" s="98">
        <f>E23*B23</f>
        <v>0</v>
      </c>
      <c r="L23" s="96">
        <f>F23*B23</f>
        <v>0</v>
      </c>
      <c r="M23" s="96">
        <f>G23*B23</f>
        <v>0</v>
      </c>
    </row>
    <row r="24" spans="1:13" ht="12.75">
      <c r="A24" s="97"/>
      <c r="B24" s="97">
        <v>1</v>
      </c>
      <c r="C24" s="97">
        <v>0</v>
      </c>
      <c r="D24" s="97">
        <v>0</v>
      </c>
      <c r="E24" s="97">
        <v>0</v>
      </c>
      <c r="F24" s="97">
        <v>0</v>
      </c>
      <c r="G24" s="97">
        <v>0</v>
      </c>
      <c r="H24" s="6"/>
      <c r="I24" s="96">
        <f>C24*B24</f>
        <v>0</v>
      </c>
      <c r="J24" s="98">
        <f>D24*B24</f>
        <v>0</v>
      </c>
      <c r="K24" s="98">
        <f>E24*B24</f>
        <v>0</v>
      </c>
      <c r="L24" s="96">
        <f>F24*B24</f>
        <v>0</v>
      </c>
      <c r="M24" s="96">
        <f>G24*B24</f>
        <v>0</v>
      </c>
    </row>
    <row r="25" spans="1:8" ht="12.75">
      <c r="A25" s="7"/>
      <c r="B25" s="7"/>
      <c r="C25" s="95" t="s">
        <v>273</v>
      </c>
      <c r="D25" s="95" t="s">
        <v>268</v>
      </c>
      <c r="E25" s="95" t="s">
        <v>269</v>
      </c>
      <c r="F25" s="95" t="s">
        <v>270</v>
      </c>
      <c r="G25" s="95" t="s">
        <v>271</v>
      </c>
      <c r="H25" s="6"/>
    </row>
    <row r="26" spans="1:8" ht="12.75">
      <c r="A26" s="6"/>
      <c r="B26" s="7" t="s">
        <v>274</v>
      </c>
      <c r="C26" s="99">
        <f>SUM(I7:I24)</f>
        <v>0</v>
      </c>
      <c r="D26" s="99">
        <f>SUM(J7:J24)</f>
        <v>0</v>
      </c>
      <c r="E26" s="99">
        <f>SUM(K7:K24)</f>
        <v>0</v>
      </c>
      <c r="F26" s="99">
        <f>SUM(L7:L24)</f>
        <v>0</v>
      </c>
      <c r="G26" s="99">
        <f>SUM(M7:M24)</f>
        <v>0</v>
      </c>
      <c r="H26" s="6"/>
    </row>
    <row r="27" spans="1:8" ht="12.75">
      <c r="A27" s="6"/>
      <c r="B27" s="7"/>
      <c r="C27" s="95" t="s">
        <v>275</v>
      </c>
      <c r="D27" s="100" t="s">
        <v>276</v>
      </c>
      <c r="E27" s="6"/>
      <c r="F27" s="6"/>
      <c r="G27" s="6"/>
      <c r="H27" s="6"/>
    </row>
    <row r="28" spans="1:8" ht="12.75">
      <c r="A28" s="7"/>
      <c r="B28" s="7" t="s">
        <v>277</v>
      </c>
      <c r="C28" s="101">
        <f>(C26/50)+(D26/12)-(MIN(E26,4)/5)</f>
        <v>0</v>
      </c>
      <c r="D28" s="102">
        <f>(G26/10.9375)+(F26/9.2105)+(D26/3.8889)-(E26/12.5)</f>
        <v>0</v>
      </c>
      <c r="E28" s="6"/>
      <c r="F28" s="6"/>
      <c r="G28" s="6"/>
      <c r="H28" s="6"/>
    </row>
    <row r="29" spans="1:8" ht="12.75">
      <c r="A29" s="7"/>
      <c r="B29" s="7" t="s">
        <v>278</v>
      </c>
      <c r="C29" s="103">
        <f>(C26/50)+(D26/12)-(MIN(E26,4)/5)</f>
        <v>0</v>
      </c>
      <c r="D29" s="104">
        <f>(G26/10.9375)+(F26/9.2105)+(D26/3.8889)-(E26/12.5)</f>
        <v>0</v>
      </c>
      <c r="E29" s="6"/>
      <c r="F29" s="6"/>
      <c r="G29" s="6"/>
      <c r="H29" s="6"/>
    </row>
    <row r="30" spans="1:8" ht="12.75">
      <c r="A30" s="7"/>
      <c r="B30" s="7" t="s">
        <v>279</v>
      </c>
      <c r="C30" s="101">
        <f>((C26/C4)/50)+((D26/C4)/12)-(MIN((E26/C4),4)/5)</f>
        <v>0</v>
      </c>
      <c r="D30" s="102">
        <f>((G26/C4)/10.9375)+((F26/C4)/9.2105)+((D26/C4)/3.8889)-((E26/C4)/12.5)</f>
        <v>0</v>
      </c>
      <c r="E30" s="6"/>
      <c r="F30" s="6"/>
      <c r="G30" s="6"/>
      <c r="H30" s="6"/>
    </row>
    <row r="31" spans="1:8" ht="12.75">
      <c r="A31" s="7"/>
      <c r="B31" s="7" t="s">
        <v>280</v>
      </c>
      <c r="C31" s="103">
        <f>((C26/C4)/50)+((D26/C4)/12)-(MIN((E26/C4),4)/5)</f>
        <v>0</v>
      </c>
      <c r="D31" s="105">
        <f>((G26/C4)/10.9375)+((F26/C4)/9.2105)+((D26/C4)/3.8889)-((E26/C4)/12.5)</f>
        <v>0</v>
      </c>
      <c r="E31" s="6"/>
      <c r="F31" s="6"/>
      <c r="G31" s="6"/>
      <c r="H31" s="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M303"/>
  <sheetViews>
    <sheetView zoomScale="123" zoomScaleNormal="123" workbookViewId="0" topLeftCell="A1">
      <pane ySplit="1" topLeftCell="A2" activePane="bottomLeft" state="frozen"/>
      <selection pane="topLeft" activeCell="A1" sqref="A1"/>
      <selection pane="bottomLeft" activeCell="B2" sqref="B2"/>
    </sheetView>
  </sheetViews>
  <sheetFormatPr defaultColWidth="12.57421875" defaultRowHeight="12.75"/>
  <cols>
    <col min="1" max="1" width="34.140625" style="0" customWidth="1"/>
    <col min="2" max="2" width="59.421875" style="0" customWidth="1"/>
    <col min="3" max="3" width="9.140625" style="106" customWidth="1"/>
    <col min="4" max="4" width="10.8515625" style="107" customWidth="1"/>
    <col min="5" max="16384" width="11.57421875" style="0" customWidth="1"/>
  </cols>
  <sheetData>
    <row r="1" spans="1:12" ht="12.75">
      <c r="A1" s="108" t="s">
        <v>54</v>
      </c>
      <c r="B1" s="108" t="s">
        <v>281</v>
      </c>
      <c r="C1" s="109" t="s">
        <v>282</v>
      </c>
      <c r="D1" s="110" t="s">
        <v>283</v>
      </c>
      <c r="E1" s="108" t="s">
        <v>284</v>
      </c>
      <c r="F1" s="108" t="s">
        <v>285</v>
      </c>
      <c r="G1" s="108" t="s">
        <v>286</v>
      </c>
      <c r="H1" s="108" t="s">
        <v>287</v>
      </c>
      <c r="I1" s="108" t="s">
        <v>288</v>
      </c>
      <c r="J1" s="108" t="s">
        <v>289</v>
      </c>
      <c r="K1" s="108" t="s">
        <v>290</v>
      </c>
      <c r="L1" s="108" t="s">
        <v>291</v>
      </c>
    </row>
    <row r="2" spans="1:12" ht="12.75">
      <c r="A2" t="s">
        <v>292</v>
      </c>
      <c r="B2" t="s">
        <v>293</v>
      </c>
      <c r="C2" s="111">
        <f>(L2/10.9375)+(J2/9.2105)+(F2/3.8889)-(K2/12.5)</f>
        <v>70.19993333929035</v>
      </c>
      <c r="D2" s="112">
        <f>(L2/10.9375)+(J2/9.2105)+(F2/3.8889)-(K2/12.5)</f>
        <v>70.19993333929035</v>
      </c>
      <c r="E2">
        <v>2510</v>
      </c>
      <c r="F2">
        <v>168</v>
      </c>
      <c r="G2">
        <v>49</v>
      </c>
      <c r="H2">
        <v>2.5</v>
      </c>
      <c r="I2">
        <v>6750</v>
      </c>
      <c r="J2">
        <v>183</v>
      </c>
      <c r="K2">
        <v>16</v>
      </c>
      <c r="L2">
        <v>92</v>
      </c>
    </row>
    <row r="3" spans="1:12" ht="12.75">
      <c r="A3" t="s">
        <v>292</v>
      </c>
      <c r="B3" t="s">
        <v>294</v>
      </c>
      <c r="C3" s="111">
        <f>(L3/10.9375)+(J3/9.2105)+(F3/3.8889)-(K3/12.5)</f>
        <v>64.56564795149</v>
      </c>
      <c r="D3" s="112">
        <f>(L3/10.9375)+(J3/9.2105)+(F3/3.8889)-(K3/12.5)</f>
        <v>64.56564795149</v>
      </c>
      <c r="E3">
        <v>2440</v>
      </c>
      <c r="F3">
        <v>157</v>
      </c>
      <c r="G3">
        <v>45</v>
      </c>
      <c r="H3">
        <v>2</v>
      </c>
      <c r="I3">
        <v>5740</v>
      </c>
      <c r="J3">
        <v>158</v>
      </c>
      <c r="K3">
        <v>16</v>
      </c>
      <c r="L3">
        <v>91</v>
      </c>
    </row>
    <row r="4" spans="1:12" ht="12.75">
      <c r="A4" t="s">
        <v>292</v>
      </c>
      <c r="B4" t="s">
        <v>295</v>
      </c>
      <c r="C4" s="111">
        <f>(L4/10.9375)+(J4/9.2105)+(F4/3.8889)-(K4/12.5)</f>
        <v>30.668541208366598</v>
      </c>
      <c r="D4" s="112">
        <f>(L4/10.9375)+(J4/9.2105)+(F4/3.8889)-(K4/12.5)</f>
        <v>30.668541208366598</v>
      </c>
      <c r="E4">
        <v>1170</v>
      </c>
      <c r="F4">
        <v>69</v>
      </c>
      <c r="G4">
        <v>16</v>
      </c>
      <c r="H4">
        <v>1</v>
      </c>
      <c r="I4">
        <v>3790</v>
      </c>
      <c r="J4">
        <v>66</v>
      </c>
      <c r="K4">
        <v>8</v>
      </c>
      <c r="L4">
        <v>70</v>
      </c>
    </row>
    <row r="5" spans="1:12" ht="12.75">
      <c r="A5" t="s">
        <v>292</v>
      </c>
      <c r="B5" t="s">
        <v>296</v>
      </c>
      <c r="C5" s="111">
        <f>(L5/10.9375)+(J5/9.2105)+(F5/3.8889)-(K5/12.5)</f>
        <v>32.697138743076295</v>
      </c>
      <c r="D5" s="112">
        <f>(L5/10.9375)+(J5/9.2105)+(F5/3.8889)-(K5/12.5)</f>
        <v>32.697138743076295</v>
      </c>
      <c r="E5">
        <v>1240</v>
      </c>
      <c r="F5">
        <v>55</v>
      </c>
      <c r="G5">
        <v>11</v>
      </c>
      <c r="H5">
        <v>0.5</v>
      </c>
      <c r="I5">
        <v>3070</v>
      </c>
      <c r="J5">
        <v>117</v>
      </c>
      <c r="K5">
        <v>8</v>
      </c>
      <c r="L5">
        <v>71</v>
      </c>
    </row>
    <row r="6" spans="1:12" ht="12.75">
      <c r="A6" t="s">
        <v>292</v>
      </c>
      <c r="B6" t="s">
        <v>297</v>
      </c>
      <c r="C6" s="111">
        <f>(L6/10.9375)+(J6/9.2105)+(F6/3.8889)-(K6/12.5)</f>
        <v>31.125683641022647</v>
      </c>
      <c r="D6" s="112">
        <f>(L6/10.9375)+(J6/9.2105)+(F6/3.8889)-(K6/12.5)</f>
        <v>31.125683641022647</v>
      </c>
      <c r="E6">
        <v>1170</v>
      </c>
      <c r="F6">
        <v>70</v>
      </c>
      <c r="G6">
        <v>16</v>
      </c>
      <c r="H6">
        <v>1</v>
      </c>
      <c r="I6">
        <v>3900</v>
      </c>
      <c r="J6">
        <v>67</v>
      </c>
      <c r="K6">
        <v>8</v>
      </c>
      <c r="L6">
        <v>71</v>
      </c>
    </row>
    <row r="7" spans="1:12" ht="12.75">
      <c r="A7" t="s">
        <v>292</v>
      </c>
      <c r="B7" t="s">
        <v>298</v>
      </c>
      <c r="C7" s="111">
        <f>(L7/10.9375)+(J7/9.2105)+(F7/3.8889)-(K7/12.5)</f>
        <v>29.022842792026637</v>
      </c>
      <c r="D7" s="112">
        <f>(L7/10.9375)+(J7/9.2105)+(F7/3.8889)-(K7/12.5)</f>
        <v>29.022842792026637</v>
      </c>
      <c r="E7">
        <v>1110</v>
      </c>
      <c r="F7">
        <v>55</v>
      </c>
      <c r="G7">
        <v>11</v>
      </c>
      <c r="H7">
        <v>0.5</v>
      </c>
      <c r="I7">
        <v>2800</v>
      </c>
      <c r="J7">
        <v>84</v>
      </c>
      <c r="K7">
        <v>8</v>
      </c>
      <c r="L7">
        <v>70</v>
      </c>
    </row>
    <row r="8" spans="1:12" ht="12.75">
      <c r="A8" t="s">
        <v>292</v>
      </c>
      <c r="B8" t="s">
        <v>299</v>
      </c>
      <c r="C8" s="111">
        <f>(L8/10.9375)+(J8/9.2105)+(F8/3.8889)-(K8/12.5)</f>
        <v>29.765701796113586</v>
      </c>
      <c r="D8" s="112">
        <f>(L8/10.9375)+(J8/9.2105)+(F8/3.8889)-(K8/12.5)</f>
        <v>29.765701796113586</v>
      </c>
      <c r="E8">
        <v>1150</v>
      </c>
      <c r="F8">
        <v>55</v>
      </c>
      <c r="G8">
        <v>11</v>
      </c>
      <c r="H8">
        <v>0.5</v>
      </c>
      <c r="I8">
        <v>3400</v>
      </c>
      <c r="J8">
        <v>90</v>
      </c>
      <c r="K8">
        <v>8</v>
      </c>
      <c r="L8">
        <v>71</v>
      </c>
    </row>
    <row r="9" spans="1:12" ht="12.75">
      <c r="A9" t="s">
        <v>292</v>
      </c>
      <c r="B9" t="s">
        <v>300</v>
      </c>
      <c r="C9" s="111">
        <f>(L9/10.9375)+(J9/9.2105)+(F9/3.8889)-(K9/12.5)</f>
        <v>18.685680457251916</v>
      </c>
      <c r="D9" s="112">
        <f>(L9/10.9375)+(J9/9.2105)+(F9/3.8889)-(K9/12.5)</f>
        <v>18.685680457251916</v>
      </c>
      <c r="E9">
        <v>710</v>
      </c>
      <c r="F9">
        <v>49</v>
      </c>
      <c r="G9">
        <v>14</v>
      </c>
      <c r="H9">
        <v>0.5</v>
      </c>
      <c r="I9">
        <v>2030</v>
      </c>
      <c r="J9">
        <v>7</v>
      </c>
      <c r="K9">
        <v>2</v>
      </c>
      <c r="L9">
        <v>60</v>
      </c>
    </row>
    <row r="10" spans="1:12" ht="12.75">
      <c r="A10" t="s">
        <v>292</v>
      </c>
      <c r="B10" t="s">
        <v>301</v>
      </c>
      <c r="C10" s="111">
        <f>(L10/10.9375)+(J10/9.2105)+(F10/3.8889)-(K10/12.5)</f>
        <v>20.74284973073801</v>
      </c>
      <c r="D10" s="112">
        <f>(L10/10.9375)+(J10/9.2105)+(F10/3.8889)-(K10/12.5)</f>
        <v>20.74284973073801</v>
      </c>
      <c r="E10">
        <v>790</v>
      </c>
      <c r="F10">
        <v>35</v>
      </c>
      <c r="G10">
        <v>9</v>
      </c>
      <c r="H10">
        <v>0</v>
      </c>
      <c r="I10">
        <v>1340</v>
      </c>
      <c r="J10">
        <v>59</v>
      </c>
      <c r="K10">
        <v>3</v>
      </c>
      <c r="L10">
        <v>61</v>
      </c>
    </row>
    <row r="11" spans="1:12" ht="12.75">
      <c r="A11" t="s">
        <v>292</v>
      </c>
      <c r="B11" t="s">
        <v>302</v>
      </c>
      <c r="C11" s="111">
        <f>(L11/10.9375)+(J11/9.2105)+(F11/3.8889)-(K11/12.5)</f>
        <v>18.805680767456888</v>
      </c>
      <c r="D11" s="112">
        <f>(L11/10.9375)+(J11/9.2105)+(F11/3.8889)-(K11/12.5)</f>
        <v>18.805680767456888</v>
      </c>
      <c r="E11">
        <v>720</v>
      </c>
      <c r="F11">
        <v>49</v>
      </c>
      <c r="G11">
        <v>14</v>
      </c>
      <c r="H11">
        <v>0.5</v>
      </c>
      <c r="I11">
        <v>2120</v>
      </c>
      <c r="J11">
        <v>8</v>
      </c>
      <c r="K11">
        <v>3</v>
      </c>
      <c r="L11">
        <v>61</v>
      </c>
    </row>
    <row r="12" spans="1:12" ht="12.75">
      <c r="A12" t="s">
        <v>292</v>
      </c>
      <c r="B12" t="s">
        <v>303</v>
      </c>
      <c r="C12" s="111">
        <f>(L12/10.9375)+(J12/9.2105)+(F12/3.8889)-(K12/12.5)</f>
        <v>17.23998235111692</v>
      </c>
      <c r="D12" s="112">
        <f>(L12/10.9375)+(J12/9.2105)+(F12/3.8889)-(K12/12.5)</f>
        <v>17.23998235111692</v>
      </c>
      <c r="E12">
        <v>660</v>
      </c>
      <c r="F12">
        <v>35</v>
      </c>
      <c r="G12">
        <v>9</v>
      </c>
      <c r="H12">
        <v>0</v>
      </c>
      <c r="I12">
        <v>1070</v>
      </c>
      <c r="J12">
        <v>26</v>
      </c>
      <c r="K12">
        <v>2</v>
      </c>
      <c r="L12">
        <v>61</v>
      </c>
    </row>
    <row r="13" spans="1:12" ht="12.75">
      <c r="A13" t="s">
        <v>292</v>
      </c>
      <c r="B13" t="s">
        <v>304</v>
      </c>
      <c r="C13" s="111">
        <f>(L13/10.9375)+(J13/9.2105)+(F13/3.8889)-(K13/12.5)</f>
        <v>17.98284135520387</v>
      </c>
      <c r="D13" s="112">
        <f>(L13/10.9375)+(J13/9.2105)+(F13/3.8889)-(K13/12.5)</f>
        <v>17.98284135520387</v>
      </c>
      <c r="E13">
        <v>690</v>
      </c>
      <c r="F13">
        <v>35</v>
      </c>
      <c r="G13">
        <v>9</v>
      </c>
      <c r="H13">
        <v>0</v>
      </c>
      <c r="I13">
        <v>1670</v>
      </c>
      <c r="J13">
        <v>32</v>
      </c>
      <c r="K13">
        <v>2</v>
      </c>
      <c r="L13">
        <v>62</v>
      </c>
    </row>
    <row r="14" spans="1:12" ht="12.75">
      <c r="A14" t="s">
        <v>292</v>
      </c>
      <c r="B14" t="s">
        <v>305</v>
      </c>
      <c r="C14" s="111">
        <f>(L14/10.9375)+(J14/9.2105)+(F14/3.8889)-(K14/12.5)</f>
        <v>34.33139291453649</v>
      </c>
      <c r="D14" s="112">
        <f>(L14/10.9375)+(J14/9.2105)+(F14/3.8889)-(K14/12.5)</f>
        <v>34.33139291453649</v>
      </c>
      <c r="E14">
        <v>1270</v>
      </c>
      <c r="F14">
        <v>84</v>
      </c>
      <c r="G14">
        <v>36</v>
      </c>
      <c r="H14">
        <v>1.5</v>
      </c>
      <c r="I14">
        <v>3160</v>
      </c>
      <c r="J14">
        <v>84</v>
      </c>
      <c r="K14">
        <v>4</v>
      </c>
      <c r="L14">
        <v>43</v>
      </c>
    </row>
    <row r="15" spans="1:12" ht="12.75">
      <c r="A15" t="s">
        <v>292</v>
      </c>
      <c r="B15" t="s">
        <v>306</v>
      </c>
      <c r="C15" s="111">
        <f>(L15/10.9375)+(J15/9.2105)+(F15/3.8889)-(K15/12.5)</f>
        <v>33.78853777983156</v>
      </c>
      <c r="D15" s="112">
        <f>(L15/10.9375)+(J15/9.2105)+(F15/3.8889)-(K15/12.5)</f>
        <v>33.78853777983156</v>
      </c>
      <c r="E15">
        <v>1240</v>
      </c>
      <c r="F15">
        <v>80</v>
      </c>
      <c r="G15">
        <v>25</v>
      </c>
      <c r="H15">
        <v>2.5</v>
      </c>
      <c r="I15">
        <v>2260</v>
      </c>
      <c r="J15">
        <v>81</v>
      </c>
      <c r="K15">
        <v>3</v>
      </c>
      <c r="L15">
        <v>51</v>
      </c>
    </row>
    <row r="16" spans="1:12" ht="12.75">
      <c r="A16" t="s">
        <v>292</v>
      </c>
      <c r="B16" t="s">
        <v>307</v>
      </c>
      <c r="C16" s="111">
        <f>(L16/10.9375)+(J16/9.2105)+(F16/3.8889)-(K16/12.5)</f>
        <v>35.639962988006204</v>
      </c>
      <c r="D16" s="112">
        <f>(L16/10.9375)+(J16/9.2105)+(F16/3.8889)-(K16/12.5)</f>
        <v>35.639962988006204</v>
      </c>
      <c r="E16">
        <v>1310</v>
      </c>
      <c r="F16">
        <v>85</v>
      </c>
      <c r="G16">
        <v>27</v>
      </c>
      <c r="H16">
        <v>2.5</v>
      </c>
      <c r="I16">
        <v>2500</v>
      </c>
      <c r="J16">
        <v>82</v>
      </c>
      <c r="K16">
        <v>3</v>
      </c>
      <c r="L16">
        <v>56</v>
      </c>
    </row>
    <row r="17" spans="1:12" ht="12.75">
      <c r="A17" t="s">
        <v>292</v>
      </c>
      <c r="B17" t="s">
        <v>308</v>
      </c>
      <c r="C17" s="111">
        <f>(L17/10.9375)+(J17/9.2105)+(F17/3.8889)-(K17/12.5)</f>
        <v>38.234249714548106</v>
      </c>
      <c r="D17" s="112">
        <f>(L17/10.9375)+(J17/9.2105)+(F17/3.8889)-(K17/12.5)</f>
        <v>38.234249714548106</v>
      </c>
      <c r="E17">
        <v>1440</v>
      </c>
      <c r="F17">
        <v>87</v>
      </c>
      <c r="G17">
        <v>37</v>
      </c>
      <c r="H17">
        <v>1.5</v>
      </c>
      <c r="I17">
        <v>4030</v>
      </c>
      <c r="J17">
        <v>90</v>
      </c>
      <c r="K17">
        <v>5</v>
      </c>
      <c r="L17">
        <v>71</v>
      </c>
    </row>
    <row r="18" spans="1:12" ht="12.75">
      <c r="A18" t="s">
        <v>292</v>
      </c>
      <c r="B18" t="s">
        <v>309</v>
      </c>
      <c r="C18" s="111">
        <f>(L18/10.9375)+(J18/9.2105)+(F18/3.8889)-(K18/12.5)</f>
        <v>15.805714644999743</v>
      </c>
      <c r="D18" s="112">
        <f>(L18/10.9375)+(J18/9.2105)+(F18/3.8889)-(K18/12.5)</f>
        <v>15.805714644999743</v>
      </c>
      <c r="E18">
        <v>610</v>
      </c>
      <c r="F18">
        <v>24</v>
      </c>
      <c r="G18">
        <v>4.5</v>
      </c>
      <c r="H18">
        <v>0</v>
      </c>
      <c r="I18">
        <v>2200</v>
      </c>
      <c r="J18">
        <v>58</v>
      </c>
      <c r="K18">
        <v>4</v>
      </c>
      <c r="L18">
        <v>40</v>
      </c>
    </row>
    <row r="19" spans="1:12" ht="12.75">
      <c r="A19" t="s">
        <v>292</v>
      </c>
      <c r="B19" t="s">
        <v>310</v>
      </c>
      <c r="C19" s="111">
        <f>(L19/10.9375)+(J19/9.2105)+(F19/3.8889)-(K19/12.5)</f>
        <v>44.982819788097586</v>
      </c>
      <c r="D19" s="112">
        <f>(L19/10.9375)+(J19/9.2105)+(F19/3.8889)-(K19/12.5)</f>
        <v>44.982819788097586</v>
      </c>
      <c r="E19">
        <v>1680</v>
      </c>
      <c r="F19">
        <v>107</v>
      </c>
      <c r="G19">
        <v>39</v>
      </c>
      <c r="H19">
        <v>2.5</v>
      </c>
      <c r="I19">
        <v>3850</v>
      </c>
      <c r="J19">
        <v>133</v>
      </c>
      <c r="K19">
        <v>17</v>
      </c>
      <c r="L19">
        <v>48</v>
      </c>
    </row>
    <row r="20" spans="1:12" ht="12.75">
      <c r="A20" t="s">
        <v>292</v>
      </c>
      <c r="B20" t="s">
        <v>311</v>
      </c>
      <c r="C20" s="111">
        <f>(L20/10.9375)+(J20/9.2105)+(F20/3.8889)-(K20/12.5)</f>
        <v>26.87428171450099</v>
      </c>
      <c r="D20" s="112">
        <f>(L20/10.9375)+(J20/9.2105)+(F20/3.8889)-(K20/12.5)</f>
        <v>26.87428171450099</v>
      </c>
      <c r="E20">
        <v>1000</v>
      </c>
      <c r="F20">
        <v>54</v>
      </c>
      <c r="G20">
        <v>10</v>
      </c>
      <c r="H20">
        <v>0.5</v>
      </c>
      <c r="I20">
        <v>1670</v>
      </c>
      <c r="J20">
        <v>115</v>
      </c>
      <c r="K20">
        <v>12</v>
      </c>
      <c r="L20">
        <v>16</v>
      </c>
    </row>
    <row r="21" spans="1:12" ht="12.75">
      <c r="A21" t="s">
        <v>292</v>
      </c>
      <c r="B21" t="s">
        <v>312</v>
      </c>
      <c r="C21" s="111">
        <f>(L21/10.9375)+(J21/9.2105)+(F21/3.8889)-(K21/12.5)</f>
        <v>32.971435167613485</v>
      </c>
      <c r="D21" s="112">
        <f>(L21/10.9375)+(J21/9.2105)+(F21/3.8889)-(K21/12.5)</f>
        <v>32.971435167613485</v>
      </c>
      <c r="E21">
        <v>1230</v>
      </c>
      <c r="F21">
        <v>59</v>
      </c>
      <c r="G21">
        <v>11</v>
      </c>
      <c r="H21">
        <v>1</v>
      </c>
      <c r="I21">
        <v>2160</v>
      </c>
      <c r="J21">
        <v>161</v>
      </c>
      <c r="K21">
        <v>12</v>
      </c>
      <c r="L21">
        <v>14</v>
      </c>
    </row>
    <row r="22" spans="1:12" ht="12.75">
      <c r="A22" t="s">
        <v>292</v>
      </c>
      <c r="B22" t="s">
        <v>313</v>
      </c>
      <c r="C22" s="111">
        <f>(L22/10.9375)+(J22/9.2105)+(F22/3.8889)-(K22/12.5)</f>
        <v>19.999972734842682</v>
      </c>
      <c r="D22" s="112">
        <f>(L22/10.9375)+(J22/9.2105)+(F22/3.8889)-(K22/12.5)</f>
        <v>19.999972734842682</v>
      </c>
      <c r="E22">
        <v>730</v>
      </c>
      <c r="F22">
        <v>54</v>
      </c>
      <c r="G22">
        <v>10</v>
      </c>
      <c r="H22">
        <v>0.5</v>
      </c>
      <c r="I22">
        <v>1490</v>
      </c>
      <c r="J22">
        <v>40</v>
      </c>
      <c r="K22">
        <v>3</v>
      </c>
      <c r="L22">
        <v>22</v>
      </c>
    </row>
    <row r="23" spans="1:12" ht="12.75">
      <c r="A23" t="s">
        <v>292</v>
      </c>
      <c r="B23" t="s">
        <v>314</v>
      </c>
      <c r="C23" s="111">
        <f>(L23/10.9375)+(J23/9.2105)+(F23/3.8889)-(K23/12.5)</f>
        <v>24.58284940425264</v>
      </c>
      <c r="D23" s="112">
        <f>(L23/10.9375)+(J23/9.2105)+(F23/3.8889)-(K23/12.5)</f>
        <v>24.58284940425264</v>
      </c>
      <c r="E23">
        <v>940</v>
      </c>
      <c r="F23">
        <v>46</v>
      </c>
      <c r="G23">
        <v>20</v>
      </c>
      <c r="H23">
        <v>1</v>
      </c>
      <c r="I23">
        <v>2800</v>
      </c>
      <c r="J23">
        <v>84</v>
      </c>
      <c r="K23">
        <v>6</v>
      </c>
      <c r="L23">
        <v>45</v>
      </c>
    </row>
    <row r="24" spans="1:12" ht="12.75">
      <c r="A24" t="s">
        <v>292</v>
      </c>
      <c r="B24" t="s">
        <v>315</v>
      </c>
      <c r="C24" s="111">
        <f>(L24/10.9375)+(J24/9.2105)+(F24/3.8889)-(K24/12.5)</f>
        <v>24.502844636896278</v>
      </c>
      <c r="D24" s="112">
        <f>(L24/10.9375)+(J24/9.2105)+(F24/3.8889)-(K24/12.5)</f>
        <v>24.502844636896278</v>
      </c>
      <c r="E24">
        <v>940</v>
      </c>
      <c r="F24">
        <v>47</v>
      </c>
      <c r="G24">
        <v>14</v>
      </c>
      <c r="H24">
        <v>0</v>
      </c>
      <c r="I24">
        <v>2430</v>
      </c>
      <c r="J24">
        <v>71</v>
      </c>
      <c r="K24">
        <v>4</v>
      </c>
      <c r="L24">
        <v>55</v>
      </c>
    </row>
    <row r="25" spans="1:12" ht="12.75">
      <c r="A25" t="s">
        <v>292</v>
      </c>
      <c r="B25" t="s">
        <v>316</v>
      </c>
      <c r="C25" s="111">
        <f>(L25/10.9375)+(J25/9.2105)+(F25/3.8889)-(K25/12.5)</f>
        <v>37.297093306388106</v>
      </c>
      <c r="D25" s="112">
        <f>(L25/10.9375)+(J25/9.2105)+(F25/3.8889)-(K25/12.5)</f>
        <v>37.297093306388106</v>
      </c>
      <c r="E25">
        <v>1380</v>
      </c>
      <c r="F25">
        <v>97</v>
      </c>
      <c r="G25">
        <v>49</v>
      </c>
      <c r="H25">
        <v>2</v>
      </c>
      <c r="I25">
        <v>1860</v>
      </c>
      <c r="J25">
        <v>70</v>
      </c>
      <c r="K25">
        <v>8</v>
      </c>
      <c r="L25">
        <v>59</v>
      </c>
    </row>
    <row r="26" spans="1:12" ht="12.75">
      <c r="A26" t="s">
        <v>292</v>
      </c>
      <c r="B26" t="s">
        <v>317</v>
      </c>
      <c r="C26" s="111">
        <f>(L26/10.9375)+(J26/9.2105)+(F26/3.8889)-(K26/12.5)</f>
        <v>26.068552783872093</v>
      </c>
      <c r="D26" s="112">
        <f>(L26/10.9375)+(J26/9.2105)+(F26/3.8889)-(K26/12.5)</f>
        <v>26.068552783872093</v>
      </c>
      <c r="E26">
        <v>970</v>
      </c>
      <c r="F26">
        <v>60</v>
      </c>
      <c r="G26">
        <v>20</v>
      </c>
      <c r="H26">
        <v>1</v>
      </c>
      <c r="I26">
        <v>3520</v>
      </c>
      <c r="J26">
        <v>82</v>
      </c>
      <c r="K26">
        <v>8</v>
      </c>
      <c r="L26">
        <v>26</v>
      </c>
    </row>
    <row r="27" spans="1:12" ht="12.75">
      <c r="A27" t="s">
        <v>292</v>
      </c>
      <c r="B27" t="s">
        <v>318</v>
      </c>
      <c r="C27" s="111">
        <f>(L27/10.9375)+(J27/9.2105)+(F27/3.8889)-(K27/12.5)</f>
        <v>36.337116816604784</v>
      </c>
      <c r="D27" s="112">
        <f>(L27/10.9375)+(J27/9.2105)+(F27/3.8889)-(K27/12.5)</f>
        <v>36.337116816604784</v>
      </c>
      <c r="E27">
        <v>1360</v>
      </c>
      <c r="F27">
        <v>84</v>
      </c>
      <c r="G27">
        <v>28</v>
      </c>
      <c r="H27">
        <v>2</v>
      </c>
      <c r="I27">
        <v>2520</v>
      </c>
      <c r="J27">
        <v>115</v>
      </c>
      <c r="K27">
        <v>13</v>
      </c>
      <c r="L27">
        <v>36</v>
      </c>
    </row>
    <row r="28" spans="1:12" ht="12.75">
      <c r="A28" t="s">
        <v>292</v>
      </c>
      <c r="B28" t="s">
        <v>319</v>
      </c>
      <c r="C28" s="111">
        <f>(L28/10.9375)+(J28/9.2105)+(F28/3.8889)-(K28/12.5)</f>
        <v>39.13139862886792</v>
      </c>
      <c r="D28" s="112">
        <f>(L28/10.9375)+(J28/9.2105)+(F28/3.8889)-(K28/12.5)</f>
        <v>39.13139862886792</v>
      </c>
      <c r="E28">
        <v>1470</v>
      </c>
      <c r="F28">
        <v>91</v>
      </c>
      <c r="G28">
        <v>31</v>
      </c>
      <c r="H28">
        <v>2.5</v>
      </c>
      <c r="I28">
        <v>2800</v>
      </c>
      <c r="J28">
        <v>119</v>
      </c>
      <c r="K28">
        <v>14</v>
      </c>
      <c r="L28">
        <v>43</v>
      </c>
    </row>
    <row r="29" spans="1:12" ht="12.75">
      <c r="A29" t="s">
        <v>292</v>
      </c>
      <c r="B29" t="s">
        <v>320</v>
      </c>
      <c r="C29" s="111">
        <f>(L29/10.9375)+(J29/9.2105)+(F29/3.8889)-(K29/12.5)</f>
        <v>43.00567444931498</v>
      </c>
      <c r="D29" s="112">
        <f>(L29/10.9375)+(J29/9.2105)+(F29/3.8889)-(K29/12.5)</f>
        <v>43.00567444931498</v>
      </c>
      <c r="E29">
        <v>1600</v>
      </c>
      <c r="F29">
        <v>107</v>
      </c>
      <c r="G29">
        <v>30</v>
      </c>
      <c r="H29">
        <v>1</v>
      </c>
      <c r="I29">
        <v>2540</v>
      </c>
      <c r="J29">
        <v>125</v>
      </c>
      <c r="K29">
        <v>16</v>
      </c>
      <c r="L29">
        <v>35</v>
      </c>
    </row>
    <row r="30" spans="1:12" ht="12.75">
      <c r="A30" t="s">
        <v>292</v>
      </c>
      <c r="B30" t="s">
        <v>321</v>
      </c>
      <c r="C30" s="111">
        <f>(L30/10.9375)+(J30/9.2105)+(F30/3.8889)-(K30/12.5)</f>
        <v>31.491399983889863</v>
      </c>
      <c r="D30" s="112">
        <f>(L30/10.9375)+(J30/9.2105)+(F30/3.8889)-(K30/12.5)</f>
        <v>31.491399983889863</v>
      </c>
      <c r="E30">
        <v>1200</v>
      </c>
      <c r="F30">
        <v>71</v>
      </c>
      <c r="G30">
        <v>33</v>
      </c>
      <c r="H30">
        <v>1</v>
      </c>
      <c r="I30">
        <v>3650</v>
      </c>
      <c r="J30">
        <v>76</v>
      </c>
      <c r="K30">
        <v>4</v>
      </c>
      <c r="L30">
        <v>58</v>
      </c>
    </row>
    <row r="31" spans="1:12" ht="12.75">
      <c r="A31" t="s">
        <v>292</v>
      </c>
      <c r="B31" t="s">
        <v>322</v>
      </c>
      <c r="C31" s="111">
        <f>(L31/10.9375)+(J31/9.2105)+(F31/3.8889)-(K31/12.5)</f>
        <v>25.80567941243494</v>
      </c>
      <c r="D31" s="112">
        <f>(L31/10.9375)+(J31/9.2105)+(F31/3.8889)-(K31/12.5)</f>
        <v>25.80567941243494</v>
      </c>
      <c r="E31">
        <v>950</v>
      </c>
      <c r="F31">
        <v>69</v>
      </c>
      <c r="G31">
        <v>23</v>
      </c>
      <c r="H31">
        <v>1</v>
      </c>
      <c r="I31">
        <v>2310</v>
      </c>
      <c r="J31">
        <v>51</v>
      </c>
      <c r="K31">
        <v>5</v>
      </c>
      <c r="L31">
        <v>32</v>
      </c>
    </row>
    <row r="32" spans="1:12" ht="12.75">
      <c r="A32" t="s">
        <v>292</v>
      </c>
      <c r="B32" t="s">
        <v>323</v>
      </c>
      <c r="C32" s="111">
        <f>(L32/10.9375)+(J32/9.2105)+(F32/3.8889)-(K32/12.5)</f>
        <v>6.3714112490308565</v>
      </c>
      <c r="D32" s="112">
        <f>(L32/10.9375)+(J32/9.2105)+(F32/3.8889)-(K32/12.5)</f>
        <v>6.3714112490308565</v>
      </c>
      <c r="E32">
        <v>220</v>
      </c>
      <c r="F32">
        <v>24</v>
      </c>
      <c r="G32">
        <v>4.5</v>
      </c>
      <c r="H32">
        <v>0</v>
      </c>
      <c r="I32">
        <v>250</v>
      </c>
      <c r="J32">
        <v>1</v>
      </c>
      <c r="K32">
        <v>0</v>
      </c>
      <c r="L32">
        <v>1</v>
      </c>
    </row>
    <row r="33" spans="1:12" ht="12.75">
      <c r="A33" t="s">
        <v>292</v>
      </c>
      <c r="B33" t="s">
        <v>324</v>
      </c>
      <c r="C33" s="111">
        <f>(L33/10.9375)+(J33/9.2105)+(F33/3.8889)-(K33/12.5)</f>
        <v>6.114269126579778</v>
      </c>
      <c r="D33" s="112">
        <f>(L33/10.9375)+(J33/9.2105)+(F33/3.8889)-(K33/12.5)</f>
        <v>6.114269126579778</v>
      </c>
      <c r="E33">
        <v>210</v>
      </c>
      <c r="F33">
        <v>23</v>
      </c>
      <c r="G33">
        <v>4</v>
      </c>
      <c r="H33">
        <v>0</v>
      </c>
      <c r="I33">
        <v>330</v>
      </c>
      <c r="J33">
        <v>1</v>
      </c>
      <c r="K33">
        <v>0</v>
      </c>
      <c r="L33">
        <v>1</v>
      </c>
    </row>
    <row r="34" spans="1:12" ht="12.75">
      <c r="A34" t="s">
        <v>325</v>
      </c>
      <c r="B34" t="s">
        <v>326</v>
      </c>
      <c r="C34" s="111">
        <f>(L34/10.9375)+(J34/9.2105)+(F34/3.8889)-(K34/12.5)</f>
        <v>6.188564130654367</v>
      </c>
      <c r="D34" s="112">
        <f>(L34/10.9375)+(J34/9.2105)+(F34/3.8889)-(K34/12.5)</f>
        <v>6.188564130654367</v>
      </c>
      <c r="E34">
        <v>230</v>
      </c>
      <c r="F34">
        <v>15</v>
      </c>
      <c r="G34">
        <v>7</v>
      </c>
      <c r="H34">
        <v>0</v>
      </c>
      <c r="I34">
        <v>390</v>
      </c>
      <c r="J34">
        <v>12</v>
      </c>
      <c r="K34">
        <v>2</v>
      </c>
      <c r="L34">
        <v>13</v>
      </c>
    </row>
    <row r="35" spans="1:12" ht="12.75">
      <c r="A35" t="s">
        <v>325</v>
      </c>
      <c r="B35" t="s">
        <v>327</v>
      </c>
      <c r="C35" s="111">
        <f>(L35/10.9375)+(J35/9.2105)+(F35/3.8889)-(K35/12.5)</f>
        <v>25.588542236903187</v>
      </c>
      <c r="D35" s="112">
        <f>(L35/10.9375)+(J35/9.2105)+(F35/3.8889)-(K35/12.5)</f>
        <v>25.588542236903187</v>
      </c>
      <c r="E35">
        <v>940</v>
      </c>
      <c r="F35">
        <v>60</v>
      </c>
      <c r="G35">
        <v>22</v>
      </c>
      <c r="H35">
        <v>2.5</v>
      </c>
      <c r="I35">
        <v>1610</v>
      </c>
      <c r="J35">
        <v>48</v>
      </c>
      <c r="K35">
        <v>1</v>
      </c>
      <c r="L35">
        <v>55</v>
      </c>
    </row>
    <row r="36" spans="1:12" ht="12.75">
      <c r="A36" t="s">
        <v>325</v>
      </c>
      <c r="B36" t="s">
        <v>328</v>
      </c>
      <c r="C36" s="111">
        <f>(L36/10.9375)+(J36/9.2105)+(F36/3.8889)-(K36/12.5)</f>
        <v>22.78283351851816</v>
      </c>
      <c r="D36" s="112">
        <f>(L36/10.9375)+(J36/9.2105)+(F36/3.8889)-(K36/12.5)</f>
        <v>22.78283351851816</v>
      </c>
      <c r="E36">
        <v>850</v>
      </c>
      <c r="F36">
        <v>52</v>
      </c>
      <c r="G36">
        <v>19</v>
      </c>
      <c r="H36">
        <v>2.5</v>
      </c>
      <c r="I36">
        <v>1290</v>
      </c>
      <c r="J36">
        <v>47</v>
      </c>
      <c r="K36">
        <v>1</v>
      </c>
      <c r="L36">
        <v>48</v>
      </c>
    </row>
    <row r="37" spans="1:12" ht="12.75">
      <c r="A37" t="s">
        <v>325</v>
      </c>
      <c r="B37" t="s">
        <v>329</v>
      </c>
      <c r="C37" s="111">
        <f>(L37/10.9375)+(J37/9.2105)+(F37/3.8889)-(K37/12.5)</f>
        <v>16.491421159309436</v>
      </c>
      <c r="D37" s="112">
        <f>(L37/10.9375)+(J37/9.2105)+(F37/3.8889)-(K37/12.5)</f>
        <v>16.491421159309436</v>
      </c>
      <c r="E37">
        <v>630</v>
      </c>
      <c r="F37">
        <v>35</v>
      </c>
      <c r="G37">
        <v>12</v>
      </c>
      <c r="H37">
        <v>1</v>
      </c>
      <c r="I37">
        <v>1670</v>
      </c>
      <c r="J37">
        <v>59</v>
      </c>
      <c r="K37">
        <v>7</v>
      </c>
      <c r="L37">
        <v>18</v>
      </c>
    </row>
    <row r="38" spans="1:12" ht="12.75">
      <c r="A38" t="s">
        <v>325</v>
      </c>
      <c r="B38" t="s">
        <v>330</v>
      </c>
      <c r="C38" s="111">
        <f>(L38/10.9375)+(J38/9.2105)+(F38/3.8889)-(K38/12.5)</f>
        <v>30.32568801653276</v>
      </c>
      <c r="D38" s="112">
        <f>(L38/10.9375)+(J38/9.2105)+(F38/3.8889)-(K38/12.5)</f>
        <v>30.32568801653276</v>
      </c>
      <c r="E38">
        <v>1120</v>
      </c>
      <c r="F38">
        <v>67</v>
      </c>
      <c r="G38">
        <v>23</v>
      </c>
      <c r="H38">
        <v>2.5</v>
      </c>
      <c r="I38">
        <v>2460</v>
      </c>
      <c r="J38">
        <v>74</v>
      </c>
      <c r="K38">
        <v>3</v>
      </c>
      <c r="L38">
        <v>58</v>
      </c>
    </row>
    <row r="39" spans="1:12" ht="12.75">
      <c r="A39" t="s">
        <v>325</v>
      </c>
      <c r="B39" t="s">
        <v>331</v>
      </c>
      <c r="C39" s="111">
        <f>(L39/10.9375)+(J39/9.2105)+(F39/3.8889)-(K39/12.5)</f>
        <v>14.605711477668944</v>
      </c>
      <c r="D39" s="112">
        <f>(L39/10.9375)+(J39/9.2105)+(F39/3.8889)-(K39/12.5)</f>
        <v>14.605711477668944</v>
      </c>
      <c r="E39">
        <v>540</v>
      </c>
      <c r="F39">
        <v>30</v>
      </c>
      <c r="G39">
        <v>6</v>
      </c>
      <c r="H39">
        <v>0</v>
      </c>
      <c r="I39">
        <v>750</v>
      </c>
      <c r="J39">
        <v>62</v>
      </c>
      <c r="K39">
        <v>6</v>
      </c>
      <c r="L39">
        <v>7</v>
      </c>
    </row>
    <row r="40" spans="1:12" ht="12.75">
      <c r="A40" t="s">
        <v>325</v>
      </c>
      <c r="B40" t="s">
        <v>332</v>
      </c>
      <c r="C40" s="111">
        <f>(L40/10.9375)+(J40/9.2105)+(F40/3.8889)-(K40/12.5)</f>
        <v>29.14853330632</v>
      </c>
      <c r="D40" s="112">
        <f>(L40/10.9375)+(J40/9.2105)+(F40/3.8889)-(K40/12.5)</f>
        <v>29.14853330632</v>
      </c>
      <c r="E40">
        <v>1070</v>
      </c>
      <c r="F40">
        <v>73</v>
      </c>
      <c r="G40">
        <v>24</v>
      </c>
      <c r="H40">
        <v>2.5</v>
      </c>
      <c r="I40">
        <v>1900</v>
      </c>
      <c r="J40">
        <v>50</v>
      </c>
      <c r="K40">
        <v>1</v>
      </c>
      <c r="L40">
        <v>55</v>
      </c>
    </row>
    <row r="41" spans="1:12" ht="12.75">
      <c r="A41" t="s">
        <v>325</v>
      </c>
      <c r="B41" t="s">
        <v>333</v>
      </c>
      <c r="C41" s="111">
        <f>(L41/10.9375)+(J41/9.2105)+(F41/3.8889)-(K41/12.5)</f>
        <v>1.697148130627312</v>
      </c>
      <c r="D41" s="112">
        <f>(L41/10.9375)+(J41/9.2105)+(F41/3.8889)-(K41/12.5)</f>
        <v>1.697148130627312</v>
      </c>
      <c r="E41">
        <v>70</v>
      </c>
      <c r="F41">
        <v>0</v>
      </c>
      <c r="G41">
        <v>0</v>
      </c>
      <c r="H41">
        <v>0</v>
      </c>
      <c r="I41">
        <v>0</v>
      </c>
      <c r="J41">
        <v>17</v>
      </c>
      <c r="K41">
        <v>3</v>
      </c>
      <c r="L41">
        <v>1</v>
      </c>
    </row>
    <row r="42" spans="1:12" ht="12.75">
      <c r="A42" t="s">
        <v>325</v>
      </c>
      <c r="B42" t="s">
        <v>334</v>
      </c>
      <c r="C42" s="111">
        <f>(L42/10.9375)+(J42/9.2105)+(F42/3.8889)-(K42/12.5)</f>
        <v>10.560001861309575</v>
      </c>
      <c r="D42" s="112">
        <f>(L42/10.9375)+(J42/9.2105)+(F42/3.8889)-(K42/12.5)</f>
        <v>10.560001861309575</v>
      </c>
      <c r="E42">
        <v>400</v>
      </c>
      <c r="F42">
        <v>19</v>
      </c>
      <c r="G42">
        <v>3.5</v>
      </c>
      <c r="H42">
        <v>0</v>
      </c>
      <c r="I42">
        <v>740</v>
      </c>
      <c r="J42">
        <v>51</v>
      </c>
      <c r="K42">
        <v>4</v>
      </c>
      <c r="L42">
        <v>5</v>
      </c>
    </row>
    <row r="43" spans="1:12" ht="12.75">
      <c r="A43" t="s">
        <v>325</v>
      </c>
      <c r="B43" t="s">
        <v>335</v>
      </c>
      <c r="C43" s="111">
        <f>(L43/10.9375)+(J43/9.2105)+(F43/3.8889)-(K43/12.5)</f>
        <v>20.8742664980974</v>
      </c>
      <c r="D43" s="112">
        <f>(L43/10.9375)+(J43/9.2105)+(F43/3.8889)-(K43/12.5)</f>
        <v>20.8742664980974</v>
      </c>
      <c r="E43">
        <v>770</v>
      </c>
      <c r="F43">
        <v>46</v>
      </c>
      <c r="G43">
        <v>15</v>
      </c>
      <c r="H43">
        <v>2</v>
      </c>
      <c r="I43">
        <v>1170</v>
      </c>
      <c r="J43">
        <v>47</v>
      </c>
      <c r="K43">
        <v>1</v>
      </c>
      <c r="L43">
        <v>44</v>
      </c>
    </row>
    <row r="44" spans="1:12" ht="12.75">
      <c r="A44" t="s">
        <v>325</v>
      </c>
      <c r="B44" t="s">
        <v>336</v>
      </c>
      <c r="C44" s="111">
        <f>(L44/10.9375)+(J44/9.2105)+(F44/3.8889)-(K44/12.5)</f>
        <v>28.88568971448</v>
      </c>
      <c r="D44" s="112">
        <f>(L44/10.9375)+(J44/9.2105)+(F44/3.8889)-(K44/12.5)</f>
        <v>28.88568971448</v>
      </c>
      <c r="E44">
        <v>1090</v>
      </c>
      <c r="F44">
        <v>63</v>
      </c>
      <c r="G44">
        <v>25</v>
      </c>
      <c r="H44">
        <v>2.5</v>
      </c>
      <c r="I44">
        <v>2520</v>
      </c>
      <c r="J44">
        <v>70</v>
      </c>
      <c r="K44">
        <v>5</v>
      </c>
      <c r="L44">
        <v>60</v>
      </c>
    </row>
    <row r="45" spans="1:12" ht="12.75">
      <c r="A45" t="s">
        <v>325</v>
      </c>
      <c r="B45" t="s">
        <v>337</v>
      </c>
      <c r="C45" s="111">
        <f>(L45/10.9375)+(J45/9.2105)+(F45/3.8889)-(K45/12.5)</f>
        <v>38.34850897985003</v>
      </c>
      <c r="D45" s="112">
        <f>(L45/10.9375)+(J45/9.2105)+(F45/3.8889)-(K45/12.5)</f>
        <v>38.34850897985003</v>
      </c>
      <c r="E45">
        <v>1420</v>
      </c>
      <c r="F45">
        <v>104</v>
      </c>
      <c r="G45">
        <v>43</v>
      </c>
      <c r="H45">
        <v>3</v>
      </c>
      <c r="I45">
        <v>3740</v>
      </c>
      <c r="J45">
        <v>45</v>
      </c>
      <c r="K45">
        <v>4</v>
      </c>
      <c r="L45">
        <v>77</v>
      </c>
    </row>
    <row r="46" spans="1:12" ht="12.75">
      <c r="A46" t="s">
        <v>325</v>
      </c>
      <c r="B46" t="s">
        <v>338</v>
      </c>
      <c r="C46" s="111">
        <f>(L46/10.9375)+(J46/9.2105)+(F46/3.8889)-(K46/12.5)</f>
        <v>1.011431363273283</v>
      </c>
      <c r="D46" s="112">
        <f>(L46/10.9375)+(J46/9.2105)+(F46/3.8889)-(K46/12.5)</f>
        <v>1.011431363273283</v>
      </c>
      <c r="E46">
        <v>50</v>
      </c>
      <c r="F46">
        <v>0</v>
      </c>
      <c r="G46">
        <v>0</v>
      </c>
      <c r="H46">
        <v>0</v>
      </c>
      <c r="I46">
        <v>340</v>
      </c>
      <c r="J46" s="113">
        <v>9</v>
      </c>
      <c r="K46" s="113">
        <v>3</v>
      </c>
      <c r="L46" s="113">
        <v>3</v>
      </c>
    </row>
    <row r="47" spans="1:12" ht="12.75">
      <c r="A47" t="s">
        <v>325</v>
      </c>
      <c r="B47" t="s">
        <v>339</v>
      </c>
      <c r="C47" s="111">
        <f>(L47/10.9375)+(J47/9.2105)+(F47/3.8889)-(K47/12.5)</f>
        <v>0.6914307428633469</v>
      </c>
      <c r="D47" s="112">
        <f>(L47/10.9375)+(J47/9.2105)+(F47/3.8889)-(K47/12.5)</f>
        <v>0.6914307428633469</v>
      </c>
      <c r="E47">
        <v>35</v>
      </c>
      <c r="F47">
        <v>0</v>
      </c>
      <c r="G47">
        <v>0</v>
      </c>
      <c r="H47">
        <v>0</v>
      </c>
      <c r="I47">
        <v>260</v>
      </c>
      <c r="J47" s="113">
        <v>7</v>
      </c>
      <c r="K47" s="113">
        <v>2</v>
      </c>
      <c r="L47" s="113">
        <v>1</v>
      </c>
    </row>
    <row r="48" spans="1:12" ht="12.75">
      <c r="A48" t="s">
        <v>325</v>
      </c>
      <c r="B48" t="s">
        <v>340</v>
      </c>
      <c r="C48" s="111">
        <f>(L48/10.9375)+(J48/9.2105)+(F48/3.8889)-(K48/12.5)</f>
        <v>29.731397306326997</v>
      </c>
      <c r="D48" s="112">
        <f>(L48/10.9375)+(J48/9.2105)+(F48/3.8889)-(K48/12.5)</f>
        <v>29.731397306326997</v>
      </c>
      <c r="E48">
        <v>1110</v>
      </c>
      <c r="F48">
        <v>70</v>
      </c>
      <c r="G48">
        <v>24</v>
      </c>
      <c r="H48">
        <v>3</v>
      </c>
      <c r="I48">
        <v>2100</v>
      </c>
      <c r="J48">
        <v>65</v>
      </c>
      <c r="K48">
        <v>1</v>
      </c>
      <c r="L48">
        <v>52</v>
      </c>
    </row>
    <row r="49" spans="1:12" ht="12.75">
      <c r="A49" t="s">
        <v>325</v>
      </c>
      <c r="B49" t="s">
        <v>341</v>
      </c>
      <c r="C49" s="111">
        <f>(L49/10.9375)+(J49/9.2105)+(F49/3.8889)-(K49/12.5)</f>
        <v>32.25710215533</v>
      </c>
      <c r="D49" s="112">
        <f>(L49/10.9375)+(J49/9.2105)+(F49/3.8889)-(K49/12.5)</f>
        <v>32.25710215533</v>
      </c>
      <c r="E49">
        <v>1190</v>
      </c>
      <c r="F49">
        <v>82</v>
      </c>
      <c r="G49">
        <v>24</v>
      </c>
      <c r="H49">
        <v>2.5</v>
      </c>
      <c r="I49">
        <v>2070</v>
      </c>
      <c r="J49">
        <v>63</v>
      </c>
      <c r="K49">
        <v>3</v>
      </c>
      <c r="L49">
        <v>50</v>
      </c>
    </row>
    <row r="50" spans="1:12" ht="12.75">
      <c r="A50" t="s">
        <v>325</v>
      </c>
      <c r="B50" t="s">
        <v>342</v>
      </c>
      <c r="C50" s="111">
        <f>(L50/10.9375)+(J50/9.2105)+(F50/3.8889)-(K50/12.5)</f>
        <v>13.760003493975699</v>
      </c>
      <c r="D50" s="112">
        <f>(L50/10.9375)+(J50/9.2105)+(F50/3.8889)-(K50/12.5)</f>
        <v>13.760003493975699</v>
      </c>
      <c r="E50">
        <v>530</v>
      </c>
      <c r="F50">
        <v>21</v>
      </c>
      <c r="G50">
        <v>4</v>
      </c>
      <c r="H50">
        <v>0</v>
      </c>
      <c r="I50">
        <v>1390</v>
      </c>
      <c r="J50">
        <v>61</v>
      </c>
      <c r="K50">
        <v>8</v>
      </c>
      <c r="L50">
        <v>26</v>
      </c>
    </row>
    <row r="51" spans="1:12" ht="12.75">
      <c r="A51" t="s">
        <v>343</v>
      </c>
      <c r="B51" t="s">
        <v>344</v>
      </c>
      <c r="C51" s="111">
        <f>(L51/10.9375)+(J51/9.2105)+(F51/3.8889)-(K51/12.5)</f>
        <v>32.51427699614535</v>
      </c>
      <c r="D51" s="112">
        <f>(L51/10.9375)+(J51/9.2105)+(F51/3.8889)-(K51/12.5)</f>
        <v>32.51427699614535</v>
      </c>
      <c r="E51">
        <v>1250</v>
      </c>
      <c r="F51">
        <v>60</v>
      </c>
      <c r="G51">
        <v>12</v>
      </c>
      <c r="H51">
        <v>0</v>
      </c>
      <c r="I51">
        <v>3450</v>
      </c>
      <c r="J51">
        <v>114</v>
      </c>
      <c r="K51">
        <v>12</v>
      </c>
      <c r="L51">
        <v>62</v>
      </c>
    </row>
    <row r="52" spans="1:12" ht="12.75">
      <c r="A52" t="s">
        <v>343</v>
      </c>
      <c r="B52" t="s">
        <v>345</v>
      </c>
      <c r="C52" s="111">
        <f>(L52/10.9375)+(J52/9.2105)+(F52/3.8889)-(K52/12.5)</f>
        <v>34.50856197573929</v>
      </c>
      <c r="D52" s="112">
        <f>(L52/10.9375)+(J52/9.2105)+(F52/3.8889)-(K52/12.5)</f>
        <v>34.50856197573929</v>
      </c>
      <c r="E52">
        <v>1330</v>
      </c>
      <c r="F52">
        <v>61</v>
      </c>
      <c r="G52">
        <v>20</v>
      </c>
      <c r="H52">
        <v>1</v>
      </c>
      <c r="I52">
        <v>3400</v>
      </c>
      <c r="J52">
        <v>114</v>
      </c>
      <c r="K52">
        <v>12</v>
      </c>
      <c r="L52">
        <v>81</v>
      </c>
    </row>
    <row r="53" spans="1:12" ht="12.75">
      <c r="A53" t="s">
        <v>343</v>
      </c>
      <c r="B53" t="s">
        <v>346</v>
      </c>
      <c r="C53" s="111">
        <f>(L53/10.9375)+(J53/9.2105)+(F53/3.8889)-(K53/12.5)</f>
        <v>26.697124636930337</v>
      </c>
      <c r="D53" s="112">
        <f>(L53/10.9375)+(J53/9.2105)+(F53/3.8889)-(K53/12.5)</f>
        <v>26.697124636930337</v>
      </c>
      <c r="E53">
        <v>1000</v>
      </c>
      <c r="F53">
        <v>59</v>
      </c>
      <c r="G53">
        <v>11</v>
      </c>
      <c r="H53">
        <v>0.5</v>
      </c>
      <c r="I53">
        <v>2140</v>
      </c>
      <c r="J53">
        <v>81</v>
      </c>
      <c r="K53">
        <v>7</v>
      </c>
      <c r="L53">
        <v>36</v>
      </c>
    </row>
    <row r="54" spans="1:12" ht="12.75">
      <c r="A54" t="s">
        <v>343</v>
      </c>
      <c r="B54" t="s">
        <v>347</v>
      </c>
      <c r="C54" s="111">
        <f>(L54/10.9375)+(J54/9.2105)+(F54/3.8889)-(K54/12.5)</f>
        <v>34.7714042614783</v>
      </c>
      <c r="D54" s="112">
        <f>(L54/10.9375)+(J54/9.2105)+(F54/3.8889)-(K54/12.5)</f>
        <v>34.7714042614783</v>
      </c>
      <c r="E54">
        <v>1300</v>
      </c>
      <c r="F54">
        <v>77</v>
      </c>
      <c r="G54">
        <v>14</v>
      </c>
      <c r="H54">
        <v>1</v>
      </c>
      <c r="I54">
        <v>2740</v>
      </c>
      <c r="J54">
        <v>104</v>
      </c>
      <c r="K54">
        <v>10</v>
      </c>
      <c r="L54">
        <v>49</v>
      </c>
    </row>
    <row r="55" spans="1:12" ht="12.75">
      <c r="A55" t="s">
        <v>343</v>
      </c>
      <c r="B55" t="s">
        <v>348</v>
      </c>
      <c r="C55" s="111">
        <f>(L55/10.9375)+(J55/9.2105)+(F55/3.8889)-(K55/12.5)</f>
        <v>55.71430883305497</v>
      </c>
      <c r="D55" s="112">
        <f>(L55/10.9375)+(J55/9.2105)+(F55/3.8889)-(K55/12.5)</f>
        <v>55.71430883305497</v>
      </c>
      <c r="E55">
        <v>2030</v>
      </c>
      <c r="F55">
        <v>80</v>
      </c>
      <c r="G55">
        <v>15</v>
      </c>
      <c r="H55">
        <v>1</v>
      </c>
      <c r="I55">
        <v>4480</v>
      </c>
      <c r="J55">
        <v>264</v>
      </c>
      <c r="K55">
        <v>15</v>
      </c>
      <c r="L55">
        <v>84</v>
      </c>
    </row>
    <row r="56" spans="1:12" ht="12.75">
      <c r="A56" t="s">
        <v>343</v>
      </c>
      <c r="B56" t="s">
        <v>349</v>
      </c>
      <c r="C56" s="111">
        <f>(L56/10.9375)+(J56/9.2105)+(F56/3.8889)-(K56/12.5)</f>
        <v>32.52569515124702</v>
      </c>
      <c r="D56" s="112">
        <f>(L56/10.9375)+(J56/9.2105)+(F56/3.8889)-(K56/12.5)</f>
        <v>32.52569515124702</v>
      </c>
      <c r="E56">
        <v>1230</v>
      </c>
      <c r="F56">
        <v>67</v>
      </c>
      <c r="G56">
        <v>16</v>
      </c>
      <c r="H56">
        <v>1</v>
      </c>
      <c r="I56">
        <v>4390</v>
      </c>
      <c r="J56">
        <v>97</v>
      </c>
      <c r="K56">
        <v>9</v>
      </c>
      <c r="L56">
        <v>60</v>
      </c>
    </row>
    <row r="57" spans="1:12" ht="12.75">
      <c r="A57" t="s">
        <v>343</v>
      </c>
      <c r="B57" t="s">
        <v>350</v>
      </c>
      <c r="C57" s="111">
        <f>(L57/10.9375)+(J57/9.2105)+(F57/3.8889)-(K57/12.5)</f>
        <v>12.045712457204804</v>
      </c>
      <c r="D57" s="112">
        <f>(L57/10.9375)+(J57/9.2105)+(F57/3.8889)-(K57/12.5)</f>
        <v>12.045712457204804</v>
      </c>
      <c r="E57">
        <v>450</v>
      </c>
      <c r="F57">
        <v>16</v>
      </c>
      <c r="G57">
        <v>6</v>
      </c>
      <c r="H57">
        <v>0</v>
      </c>
      <c r="I57">
        <v>1810</v>
      </c>
      <c r="J57">
        <v>32</v>
      </c>
      <c r="K57">
        <v>6</v>
      </c>
      <c r="L57">
        <v>54</v>
      </c>
    </row>
    <row r="58" spans="1:12" ht="12.75">
      <c r="A58" t="s">
        <v>343</v>
      </c>
      <c r="B58" t="s">
        <v>351</v>
      </c>
      <c r="C58" s="111">
        <f>(L58/10.9375)+(J58/9.2105)+(F58/3.8889)-(K58/12.5)</f>
        <v>18.09143098786696</v>
      </c>
      <c r="D58" s="112">
        <f>(L58/10.9375)+(J58/9.2105)+(F58/3.8889)-(K58/12.5)</f>
        <v>18.09143098786696</v>
      </c>
      <c r="E58">
        <v>720</v>
      </c>
      <c r="F58">
        <v>25</v>
      </c>
      <c r="G58">
        <v>7</v>
      </c>
      <c r="H58">
        <v>0</v>
      </c>
      <c r="I58">
        <v>2340</v>
      </c>
      <c r="J58">
        <v>67</v>
      </c>
      <c r="K58">
        <v>8</v>
      </c>
      <c r="L58">
        <v>55</v>
      </c>
    </row>
    <row r="59" spans="1:12" ht="12.75">
      <c r="A59" t="s">
        <v>343</v>
      </c>
      <c r="B59" t="s">
        <v>352</v>
      </c>
      <c r="C59" s="111">
        <f>(L59/10.9375)+(J59/9.2105)+(F59/3.8889)-(K59/12.5)</f>
        <v>34.17712066962664</v>
      </c>
      <c r="D59" s="112">
        <f>(L59/10.9375)+(J59/9.2105)+(F59/3.8889)-(K59/12.5)</f>
        <v>34.17712066962664</v>
      </c>
      <c r="E59">
        <v>1270</v>
      </c>
      <c r="F59">
        <v>72</v>
      </c>
      <c r="G59">
        <v>18</v>
      </c>
      <c r="H59">
        <v>0.5</v>
      </c>
      <c r="I59">
        <v>3180</v>
      </c>
      <c r="J59">
        <v>99</v>
      </c>
      <c r="K59">
        <v>6</v>
      </c>
      <c r="L59">
        <v>59</v>
      </c>
    </row>
    <row r="60" spans="1:12" ht="12.75">
      <c r="A60" t="s">
        <v>343</v>
      </c>
      <c r="B60" t="s">
        <v>353</v>
      </c>
      <c r="C60" s="111">
        <f>(L60/10.9375)+(J60/9.2105)+(F60/3.8889)-(K60/12.5)</f>
        <v>32.78283123288131</v>
      </c>
      <c r="D60" s="112">
        <f>(L60/10.9375)+(J60/9.2105)+(F60/3.8889)-(K60/12.5)</f>
        <v>32.78283123288131</v>
      </c>
      <c r="E60">
        <v>1220</v>
      </c>
      <c r="F60">
        <v>72</v>
      </c>
      <c r="G60">
        <v>18</v>
      </c>
      <c r="H60">
        <v>0.5</v>
      </c>
      <c r="I60">
        <v>2930</v>
      </c>
      <c r="J60">
        <v>87</v>
      </c>
      <c r="K60">
        <v>6</v>
      </c>
      <c r="L60">
        <v>58</v>
      </c>
    </row>
    <row r="61" spans="1:12" ht="12.75">
      <c r="A61" t="s">
        <v>343</v>
      </c>
      <c r="B61" t="s">
        <v>354</v>
      </c>
      <c r="C61" s="111">
        <f>(L61/10.9375)+(J61/9.2105)+(F61/3.8889)-(K61/12.5)</f>
        <v>47.35425288195867</v>
      </c>
      <c r="D61" s="112">
        <f>(L61/10.9375)+(J61/9.2105)+(F61/3.8889)-(K61/12.5)</f>
        <v>47.35425288195867</v>
      </c>
      <c r="E61">
        <v>1770</v>
      </c>
      <c r="F61">
        <v>100</v>
      </c>
      <c r="G61">
        <v>26</v>
      </c>
      <c r="H61">
        <v>1</v>
      </c>
      <c r="I61">
        <v>4760</v>
      </c>
      <c r="J61">
        <v>131</v>
      </c>
      <c r="K61">
        <v>9</v>
      </c>
      <c r="L61">
        <v>89</v>
      </c>
    </row>
    <row r="62" spans="1:12" ht="12.75">
      <c r="A62" t="s">
        <v>343</v>
      </c>
      <c r="B62" t="s">
        <v>355</v>
      </c>
      <c r="C62" s="111">
        <f>(L62/10.9375)+(J62/9.2105)+(F62/3.8889)-(K62/12.5)</f>
        <v>45.30853301255496</v>
      </c>
      <c r="D62" s="112">
        <f>(L62/10.9375)+(J62/9.2105)+(F62/3.8889)-(K62/12.5)</f>
        <v>45.30853301255496</v>
      </c>
      <c r="E62">
        <v>1700</v>
      </c>
      <c r="F62">
        <v>100</v>
      </c>
      <c r="G62">
        <v>26</v>
      </c>
      <c r="H62">
        <v>1</v>
      </c>
      <c r="I62">
        <v>4040</v>
      </c>
      <c r="J62">
        <v>113</v>
      </c>
      <c r="K62">
        <v>9</v>
      </c>
      <c r="L62">
        <v>88</v>
      </c>
    </row>
    <row r="63" spans="1:12" ht="12.75">
      <c r="A63" t="s">
        <v>343</v>
      </c>
      <c r="B63" t="s">
        <v>356</v>
      </c>
      <c r="C63" s="111">
        <f>(L63/10.9375)+(J63/9.2105)+(F63/3.8889)-(K63/12.5)</f>
        <v>9.480007069433142</v>
      </c>
      <c r="D63" s="112">
        <f>(L63/10.9375)+(J63/9.2105)+(F63/3.8889)-(K63/12.5)</f>
        <v>9.480007069433142</v>
      </c>
      <c r="E63">
        <v>370</v>
      </c>
      <c r="F63">
        <v>6</v>
      </c>
      <c r="G63">
        <v>1</v>
      </c>
      <c r="H63">
        <v>0</v>
      </c>
      <c r="I63">
        <v>1930</v>
      </c>
      <c r="J63">
        <v>37</v>
      </c>
      <c r="K63">
        <v>7</v>
      </c>
      <c r="L63">
        <v>49</v>
      </c>
    </row>
    <row r="64" spans="1:12" ht="12.75">
      <c r="A64" t="s">
        <v>357</v>
      </c>
      <c r="B64" t="s">
        <v>358</v>
      </c>
      <c r="C64" s="111">
        <f>(L64/10.9375)+(J64/9.2105)+(F64/3.8889)-(K64/12.5)</f>
        <v>35.8571499268153</v>
      </c>
      <c r="D64" s="112">
        <f>(L64/10.9375)+(J64/9.2105)+(F64/3.8889)-(K64/12.5)</f>
        <v>35.8571499268153</v>
      </c>
      <c r="E64">
        <v>1290</v>
      </c>
      <c r="F64">
        <v>63</v>
      </c>
      <c r="G64">
        <v>31</v>
      </c>
      <c r="H64">
        <v>0.5</v>
      </c>
      <c r="I64">
        <v>740</v>
      </c>
      <c r="J64">
        <v>172</v>
      </c>
      <c r="K64">
        <v>6</v>
      </c>
      <c r="L64">
        <v>16</v>
      </c>
    </row>
    <row r="65" spans="1:12" ht="12.75">
      <c r="A65" t="s">
        <v>357</v>
      </c>
      <c r="B65" t="s">
        <v>359</v>
      </c>
      <c r="C65" s="111">
        <f>(L65/10.9375)+(J65/9.2105)+(F65/3.8889)-(K65/12.5)</f>
        <v>9.680002089873259</v>
      </c>
      <c r="D65" s="112">
        <f>(L65/10.9375)+(J65/9.2105)+(F65/3.8889)-(K65/12.5)</f>
        <v>9.680002089873259</v>
      </c>
      <c r="E65">
        <v>350</v>
      </c>
      <c r="F65">
        <v>17</v>
      </c>
      <c r="G65">
        <v>9</v>
      </c>
      <c r="H65">
        <v>0</v>
      </c>
      <c r="I65">
        <v>200</v>
      </c>
      <c r="J65">
        <v>47</v>
      </c>
      <c r="K65">
        <v>2</v>
      </c>
      <c r="L65">
        <v>4</v>
      </c>
    </row>
    <row r="66" spans="1:12" ht="12.75">
      <c r="A66" t="s">
        <v>357</v>
      </c>
      <c r="B66" t="s">
        <v>360</v>
      </c>
      <c r="C66" s="111">
        <f>(L66/10.9375)+(J66/9.2105)+(F66/3.8889)-(K66/12.5)</f>
        <v>46.64000924118699</v>
      </c>
      <c r="D66" s="112">
        <f>(L66/10.9375)+(J66/9.2105)+(F66/3.8889)-(K66/12.5)</f>
        <v>46.64000924118699</v>
      </c>
      <c r="E66">
        <v>1660</v>
      </c>
      <c r="F66">
        <v>82</v>
      </c>
      <c r="G66">
        <v>51</v>
      </c>
      <c r="H66">
        <v>0</v>
      </c>
      <c r="I66">
        <v>950</v>
      </c>
      <c r="J66">
        <v>224</v>
      </c>
      <c r="K66">
        <v>4</v>
      </c>
      <c r="L66">
        <v>17</v>
      </c>
    </row>
    <row r="67" spans="1:12" ht="12.75">
      <c r="A67" t="s">
        <v>357</v>
      </c>
      <c r="B67" t="s">
        <v>361</v>
      </c>
      <c r="C67" s="111">
        <f>(L67/10.9375)+(J67/9.2105)+(F67/3.8889)-(K67/12.5)</f>
        <v>12.8628480164306</v>
      </c>
      <c r="D67" s="112">
        <f>(L67/10.9375)+(J67/9.2105)+(F67/3.8889)-(K67/12.5)</f>
        <v>12.8628480164306</v>
      </c>
      <c r="E67">
        <v>450</v>
      </c>
      <c r="F67">
        <v>31</v>
      </c>
      <c r="G67">
        <v>20</v>
      </c>
      <c r="H67">
        <v>0</v>
      </c>
      <c r="I67">
        <v>280</v>
      </c>
      <c r="J67">
        <v>44</v>
      </c>
      <c r="K67">
        <v>2</v>
      </c>
      <c r="L67">
        <v>3</v>
      </c>
    </row>
    <row r="68" spans="1:12" ht="12.75">
      <c r="A68" t="s">
        <v>357</v>
      </c>
      <c r="B68" t="s">
        <v>362</v>
      </c>
      <c r="C68" s="111">
        <f>(L68/10.9375)+(J68/9.2105)+(F68/3.8889)-(K68/12.5)</f>
        <v>9.788572163342973</v>
      </c>
      <c r="D68" s="112">
        <f>(L68/10.9375)+(J68/9.2105)+(F68/3.8889)-(K68/12.5)</f>
        <v>9.788572163342973</v>
      </c>
      <c r="E68">
        <v>340</v>
      </c>
      <c r="F68">
        <v>18</v>
      </c>
      <c r="G68">
        <v>14</v>
      </c>
      <c r="H68">
        <v>0</v>
      </c>
      <c r="I68">
        <v>150</v>
      </c>
      <c r="J68">
        <v>45</v>
      </c>
      <c r="K68">
        <v>0</v>
      </c>
      <c r="L68">
        <v>3</v>
      </c>
    </row>
    <row r="69" spans="1:12" ht="12.75">
      <c r="A69" t="s">
        <v>357</v>
      </c>
      <c r="B69" t="s">
        <v>363</v>
      </c>
      <c r="C69" s="111">
        <f>(L69/10.9375)+(J69/9.2105)+(F69/3.8889)-(K69/12.5)</f>
        <v>26.754283494089517</v>
      </c>
      <c r="D69" s="112">
        <f>(L69/10.9375)+(J69/9.2105)+(F69/3.8889)-(K69/12.5)</f>
        <v>26.754283494089517</v>
      </c>
      <c r="E69">
        <v>990</v>
      </c>
      <c r="F69">
        <v>52</v>
      </c>
      <c r="G69">
        <v>28</v>
      </c>
      <c r="H69">
        <v>0.5</v>
      </c>
      <c r="I69">
        <v>870</v>
      </c>
      <c r="J69">
        <v>116</v>
      </c>
      <c r="K69">
        <v>5</v>
      </c>
      <c r="L69">
        <v>13</v>
      </c>
    </row>
    <row r="70" spans="1:12" ht="12.75">
      <c r="A70" t="s">
        <v>357</v>
      </c>
      <c r="B70" t="s">
        <v>364</v>
      </c>
      <c r="C70" s="111">
        <f>(L70/10.9375)+(J70/9.2105)+(F70/3.8889)-(K70/12.5)</f>
        <v>24.96001968999492</v>
      </c>
      <c r="D70" s="112">
        <f>(L70/10.9375)+(J70/9.2105)+(F70/3.8889)-(K70/12.5)</f>
        <v>24.96001968999492</v>
      </c>
      <c r="E70">
        <v>900</v>
      </c>
      <c r="F70">
        <v>34</v>
      </c>
      <c r="G70">
        <v>15</v>
      </c>
      <c r="H70">
        <v>0.5</v>
      </c>
      <c r="I70">
        <v>990</v>
      </c>
      <c r="J70">
        <v>144</v>
      </c>
      <c r="K70">
        <v>3</v>
      </c>
      <c r="L70">
        <v>9</v>
      </c>
    </row>
    <row r="71" spans="1:12" ht="12.75">
      <c r="A71" t="s">
        <v>357</v>
      </c>
      <c r="B71" t="s">
        <v>365</v>
      </c>
      <c r="C71" s="111">
        <f>(L71/10.9375)+(J71/9.2105)+(F71/3.8889)-(K71/12.5)</f>
        <v>10.742852963349923</v>
      </c>
      <c r="D71" s="112">
        <f>(L71/10.9375)+(J71/9.2105)+(F71/3.8889)-(K71/12.5)</f>
        <v>10.742852963349923</v>
      </c>
      <c r="E71">
        <v>380</v>
      </c>
      <c r="F71">
        <v>23</v>
      </c>
      <c r="G71">
        <v>16</v>
      </c>
      <c r="H71">
        <v>1</v>
      </c>
      <c r="I71">
        <v>270</v>
      </c>
      <c r="J71">
        <v>41</v>
      </c>
      <c r="K71">
        <v>1</v>
      </c>
      <c r="L71">
        <v>5</v>
      </c>
    </row>
    <row r="72" spans="1:12" ht="12.75">
      <c r="A72" t="s">
        <v>357</v>
      </c>
      <c r="B72" t="s">
        <v>366</v>
      </c>
      <c r="C72" s="111">
        <f>(L72/10.9375)+(J72/9.2105)+(F72/3.8889)-(K72/12.5)</f>
        <v>22.38285157568742</v>
      </c>
      <c r="D72" s="112">
        <f>(L72/10.9375)+(J72/9.2105)+(F72/3.8889)-(K72/12.5)</f>
        <v>22.38285157568742</v>
      </c>
      <c r="E72">
        <v>810</v>
      </c>
      <c r="F72">
        <v>46</v>
      </c>
      <c r="G72">
        <v>22</v>
      </c>
      <c r="H72">
        <v>0</v>
      </c>
      <c r="I72">
        <v>530</v>
      </c>
      <c r="J72">
        <v>91</v>
      </c>
      <c r="K72">
        <v>3</v>
      </c>
      <c r="L72">
        <v>10</v>
      </c>
    </row>
    <row r="73" spans="1:12" ht="12.75">
      <c r="A73" t="s">
        <v>367</v>
      </c>
      <c r="B73" t="s">
        <v>368</v>
      </c>
      <c r="C73" s="111">
        <f>(L73/10.9375)+(J73/9.2105)+(F73/3.8889)-(K73/12.5)</f>
        <v>0</v>
      </c>
      <c r="D73" s="112">
        <f>(L73/10.9375)+(J73/9.2105)+(F73/3.8889)-(K73/12.5)</f>
        <v>0</v>
      </c>
      <c r="E73">
        <v>0</v>
      </c>
      <c r="F73">
        <v>0</v>
      </c>
      <c r="G73">
        <v>0</v>
      </c>
      <c r="H73">
        <v>0</v>
      </c>
      <c r="I73">
        <v>25</v>
      </c>
      <c r="J73">
        <v>0</v>
      </c>
      <c r="K73">
        <v>0</v>
      </c>
      <c r="L73">
        <v>0</v>
      </c>
    </row>
    <row r="74" spans="1:12" ht="12.75">
      <c r="A74" t="s">
        <v>367</v>
      </c>
      <c r="B74" t="s">
        <v>369</v>
      </c>
      <c r="C74" s="111">
        <f>(L74/10.9375)+(J74/9.2105)+(F74/3.8889)-(K74/12.5)</f>
        <v>0</v>
      </c>
      <c r="D74" s="112">
        <f>(L74/10.9375)+(J74/9.2105)+(F74/3.8889)-(K74/12.5)</f>
        <v>0</v>
      </c>
      <c r="E74">
        <v>0</v>
      </c>
      <c r="F74">
        <v>0</v>
      </c>
      <c r="G74">
        <v>0</v>
      </c>
      <c r="H74">
        <v>0</v>
      </c>
      <c r="I74">
        <v>0</v>
      </c>
      <c r="J74">
        <v>0</v>
      </c>
      <c r="K74">
        <v>0</v>
      </c>
      <c r="L74">
        <v>0</v>
      </c>
    </row>
    <row r="75" spans="1:12" ht="12.75">
      <c r="A75" t="s">
        <v>367</v>
      </c>
      <c r="B75" t="s">
        <v>370</v>
      </c>
      <c r="C75" s="111">
        <f>(L75/10.9375)+(J75/9.2105)+(F75/3.8889)-(K75/12.5)</f>
        <v>0</v>
      </c>
      <c r="D75" s="112">
        <f>(L75/10.9375)+(J75/9.2105)+(F75/3.8889)-(K75/12.5)</f>
        <v>0</v>
      </c>
      <c r="E75">
        <v>0</v>
      </c>
      <c r="F75">
        <v>0</v>
      </c>
      <c r="G75">
        <v>0</v>
      </c>
      <c r="H75">
        <v>0</v>
      </c>
      <c r="I75">
        <v>50</v>
      </c>
      <c r="J75">
        <v>0</v>
      </c>
      <c r="K75">
        <v>0</v>
      </c>
      <c r="L75">
        <v>0</v>
      </c>
    </row>
    <row r="76" spans="1:12" ht="12.75">
      <c r="A76" t="s">
        <v>367</v>
      </c>
      <c r="B76" t="s">
        <v>371</v>
      </c>
      <c r="C76" s="111">
        <f>(L76/10.9375)+(J76/9.2105)+(F76/3.8889)-(K76/12.5)</f>
        <v>0</v>
      </c>
      <c r="D76" s="112">
        <f>(L76/10.9375)+(J76/9.2105)+(F76/3.8889)-(K76/12.5)</f>
        <v>0</v>
      </c>
      <c r="E76">
        <v>0</v>
      </c>
      <c r="F76">
        <v>0</v>
      </c>
      <c r="G76">
        <v>0</v>
      </c>
      <c r="H76">
        <v>0</v>
      </c>
      <c r="I76">
        <v>25</v>
      </c>
      <c r="J76">
        <v>0</v>
      </c>
      <c r="K76">
        <v>0</v>
      </c>
      <c r="L76">
        <v>0</v>
      </c>
    </row>
    <row r="77" spans="1:12" ht="12.75">
      <c r="A77" t="s">
        <v>367</v>
      </c>
      <c r="B77" t="s">
        <v>372</v>
      </c>
      <c r="C77" s="111">
        <f>(L77/10.9375)+(J77/9.2105)+(F77/3.8889)-(K77/12.5)</f>
        <v>2.9314369469627057</v>
      </c>
      <c r="D77" s="112">
        <f>(L77/10.9375)+(J77/9.2105)+(F77/3.8889)-(K77/12.5)</f>
        <v>2.9314369469627057</v>
      </c>
      <c r="E77">
        <v>100</v>
      </c>
      <c r="F77">
        <v>0</v>
      </c>
      <c r="G77">
        <v>0</v>
      </c>
      <c r="H77">
        <v>0</v>
      </c>
      <c r="I77">
        <v>35</v>
      </c>
      <c r="J77">
        <v>27</v>
      </c>
      <c r="K77">
        <v>0</v>
      </c>
      <c r="L77">
        <v>0</v>
      </c>
    </row>
    <row r="78" spans="1:12" ht="12.75">
      <c r="A78" t="s">
        <v>367</v>
      </c>
      <c r="B78" t="s">
        <v>373</v>
      </c>
      <c r="C78" s="111">
        <f>(L78/10.9375)+(J78/9.2105)+(F78/3.8889)-(K78/12.5)</f>
        <v>0.1085717387763965</v>
      </c>
      <c r="D78" s="112">
        <f>(L78/10.9375)+(J78/9.2105)+(F78/3.8889)-(K78/12.5)</f>
        <v>0.1085717387763965</v>
      </c>
      <c r="E78">
        <v>0</v>
      </c>
      <c r="F78">
        <v>0</v>
      </c>
      <c r="G78">
        <v>0</v>
      </c>
      <c r="H78">
        <v>0</v>
      </c>
      <c r="I78">
        <v>30</v>
      </c>
      <c r="J78">
        <v>1</v>
      </c>
      <c r="K78">
        <v>0</v>
      </c>
      <c r="L78">
        <v>0</v>
      </c>
    </row>
    <row r="79" spans="1:12" ht="12.75">
      <c r="A79" t="s">
        <v>367</v>
      </c>
      <c r="B79" t="s">
        <v>374</v>
      </c>
      <c r="C79" s="111">
        <f>(L79/10.9375)+(J79/9.2105)+(F79/3.8889)-(K79/12.5)</f>
        <v>2.280006514304327</v>
      </c>
      <c r="D79" s="112">
        <f>(L79/10.9375)+(J79/9.2105)+(F79/3.8889)-(K79/12.5)</f>
        <v>2.280006514304327</v>
      </c>
      <c r="E79">
        <v>80</v>
      </c>
      <c r="F79">
        <v>0</v>
      </c>
      <c r="G79">
        <v>0</v>
      </c>
      <c r="H79">
        <v>0</v>
      </c>
      <c r="I79">
        <v>25</v>
      </c>
      <c r="J79">
        <v>21</v>
      </c>
      <c r="K79">
        <v>0</v>
      </c>
      <c r="L79">
        <v>0</v>
      </c>
    </row>
    <row r="80" spans="1:12" ht="12.75">
      <c r="A80" t="s">
        <v>367</v>
      </c>
      <c r="B80" t="s">
        <v>375</v>
      </c>
      <c r="C80" s="111">
        <f>(L80/10.9375)+(J80/9.2105)+(F80/3.8889)-(K80/12.5)</f>
        <v>3.1485804245154987</v>
      </c>
      <c r="D80" s="112">
        <f>(L80/10.9375)+(J80/9.2105)+(F80/3.8889)-(K80/12.5)</f>
        <v>3.1485804245154987</v>
      </c>
      <c r="E80">
        <v>110</v>
      </c>
      <c r="F80">
        <v>0</v>
      </c>
      <c r="G80">
        <v>0</v>
      </c>
      <c r="H80">
        <v>0</v>
      </c>
      <c r="I80">
        <v>35</v>
      </c>
      <c r="J80">
        <v>29</v>
      </c>
      <c r="K80">
        <v>0</v>
      </c>
      <c r="L80">
        <v>0</v>
      </c>
    </row>
    <row r="81" spans="1:12" ht="12.75">
      <c r="A81" t="s">
        <v>367</v>
      </c>
      <c r="B81" t="s">
        <v>376</v>
      </c>
      <c r="C81" s="111">
        <f>(L81/10.9375)+(J81/9.2105)+(F81/3.8889)-(K81/12.5)</f>
        <v>2.8228652081863093</v>
      </c>
      <c r="D81" s="112">
        <f>(L81/10.9375)+(J81/9.2105)+(F81/3.8889)-(K81/12.5)</f>
        <v>2.8228652081863093</v>
      </c>
      <c r="E81">
        <v>100</v>
      </c>
      <c r="F81">
        <v>0</v>
      </c>
      <c r="G81">
        <v>0</v>
      </c>
      <c r="H81">
        <v>0</v>
      </c>
      <c r="I81">
        <v>15</v>
      </c>
      <c r="J81">
        <v>26</v>
      </c>
      <c r="K81">
        <v>0</v>
      </c>
      <c r="L81">
        <v>0</v>
      </c>
    </row>
    <row r="82" spans="1:12" ht="12.75">
      <c r="A82" t="s">
        <v>367</v>
      </c>
      <c r="B82" t="s">
        <v>377</v>
      </c>
      <c r="C82" s="111">
        <f>(L82/10.9375)+(J82/9.2105)+(F82/3.8889)-(K82/12.5)</f>
        <v>3.040008685739102</v>
      </c>
      <c r="D82" s="112">
        <f>(L82/10.9375)+(J82/9.2105)+(F82/3.8889)-(K82/12.5)</f>
        <v>3.040008685739102</v>
      </c>
      <c r="E82">
        <v>100</v>
      </c>
      <c r="F82">
        <v>0</v>
      </c>
      <c r="G82">
        <v>0</v>
      </c>
      <c r="H82">
        <v>0</v>
      </c>
      <c r="I82">
        <v>25</v>
      </c>
      <c r="J82">
        <v>28</v>
      </c>
      <c r="K82">
        <v>0</v>
      </c>
      <c r="L82">
        <v>0</v>
      </c>
    </row>
    <row r="83" spans="1:12" ht="12.75">
      <c r="A83" t="s">
        <v>367</v>
      </c>
      <c r="B83" t="s">
        <v>378</v>
      </c>
      <c r="C83" s="111">
        <f>(L83/10.9375)+(J83/9.2105)+(F83/3.8889)-(K83/12.5)</f>
        <v>2.9314369469627057</v>
      </c>
      <c r="D83" s="112">
        <f>(L83/10.9375)+(J83/9.2105)+(F83/3.8889)-(K83/12.5)</f>
        <v>2.9314369469627057</v>
      </c>
      <c r="E83">
        <v>100</v>
      </c>
      <c r="F83">
        <v>0</v>
      </c>
      <c r="G83">
        <v>0</v>
      </c>
      <c r="H83">
        <v>0</v>
      </c>
      <c r="I83">
        <v>20</v>
      </c>
      <c r="J83">
        <v>27</v>
      </c>
      <c r="K83">
        <v>0</v>
      </c>
      <c r="L83">
        <v>0</v>
      </c>
    </row>
    <row r="84" spans="1:12" ht="12.75">
      <c r="A84" t="s">
        <v>367</v>
      </c>
      <c r="B84" t="s">
        <v>379</v>
      </c>
      <c r="C84" s="111">
        <f>(L84/10.9375)+(J84/9.2105)+(F84/3.8889)-(K84/12.5)</f>
        <v>2.0628630367515335</v>
      </c>
      <c r="D84" s="112">
        <f>(L84/10.9375)+(J84/9.2105)+(F84/3.8889)-(K84/12.5)</f>
        <v>2.0628630367515335</v>
      </c>
      <c r="E84">
        <v>70</v>
      </c>
      <c r="F84">
        <v>0</v>
      </c>
      <c r="G84">
        <v>0</v>
      </c>
      <c r="H84">
        <v>0</v>
      </c>
      <c r="I84">
        <v>15</v>
      </c>
      <c r="J84">
        <v>19</v>
      </c>
      <c r="K84">
        <v>0</v>
      </c>
      <c r="L84">
        <v>0</v>
      </c>
    </row>
    <row r="85" spans="1:12" ht="12.75">
      <c r="A85" t="s">
        <v>367</v>
      </c>
      <c r="B85" t="s">
        <v>380</v>
      </c>
      <c r="C85" s="111">
        <f>(L85/10.9375)+(J85/9.2105)+(F85/3.8889)-(K85/12.5)</f>
        <v>2.9314369469627057</v>
      </c>
      <c r="D85" s="112">
        <f>(L85/10.9375)+(J85/9.2105)+(F85/3.8889)-(K85/12.5)</f>
        <v>2.9314369469627057</v>
      </c>
      <c r="E85">
        <v>100</v>
      </c>
      <c r="F85">
        <v>0</v>
      </c>
      <c r="G85">
        <v>0</v>
      </c>
      <c r="H85">
        <v>0</v>
      </c>
      <c r="I85">
        <v>105</v>
      </c>
      <c r="J85">
        <v>27</v>
      </c>
      <c r="K85">
        <v>0</v>
      </c>
      <c r="L85">
        <v>0</v>
      </c>
    </row>
    <row r="86" spans="1:12" ht="12.75">
      <c r="A86" t="s">
        <v>367</v>
      </c>
      <c r="B86" t="s">
        <v>381</v>
      </c>
      <c r="C86" s="111">
        <f>(L86/10.9375)+(J86/9.2105)+(F86/3.8889)-(K86/12.5)</f>
        <v>3.040008685739102</v>
      </c>
      <c r="D86" s="112">
        <f>(L86/10.9375)+(J86/9.2105)+(F86/3.8889)-(K86/12.5)</f>
        <v>3.040008685739102</v>
      </c>
      <c r="E86">
        <v>100</v>
      </c>
      <c r="F86">
        <v>0</v>
      </c>
      <c r="G86">
        <v>0</v>
      </c>
      <c r="H86">
        <v>0</v>
      </c>
      <c r="I86">
        <v>20</v>
      </c>
      <c r="J86">
        <v>28</v>
      </c>
      <c r="K86">
        <v>0</v>
      </c>
      <c r="L86">
        <v>0</v>
      </c>
    </row>
    <row r="87" spans="1:12" ht="12.75">
      <c r="A87" t="s">
        <v>382</v>
      </c>
      <c r="B87" t="s">
        <v>334</v>
      </c>
      <c r="C87" s="111">
        <f>(L87/10.9375)+(J87/9.2105)+(F87/3.8889)-(K87/12.5)</f>
        <v>10.560001861309575</v>
      </c>
      <c r="D87" s="112">
        <f>(L87/10.9375)+(J87/9.2105)+(F87/3.8889)-(K87/12.5)</f>
        <v>10.560001861309575</v>
      </c>
      <c r="E87">
        <v>400</v>
      </c>
      <c r="F87">
        <v>19</v>
      </c>
      <c r="G87">
        <v>3.5</v>
      </c>
      <c r="H87">
        <v>0</v>
      </c>
      <c r="I87">
        <v>740</v>
      </c>
      <c r="J87">
        <v>51</v>
      </c>
      <c r="K87">
        <v>4</v>
      </c>
      <c r="L87">
        <v>5</v>
      </c>
    </row>
    <row r="88" spans="1:12" ht="12.75">
      <c r="A88" t="s">
        <v>382</v>
      </c>
      <c r="B88" t="s">
        <v>383</v>
      </c>
      <c r="C88" s="111">
        <f>(L88/10.9375)+(J88/9.2105)+(F88/3.8889)-(K88/12.5)</f>
        <v>1.9542912979751372</v>
      </c>
      <c r="D88" s="112">
        <f>(L88/10.9375)+(J88/9.2105)+(F88/3.8889)-(K88/12.5)</f>
        <v>1.9542912979751372</v>
      </c>
      <c r="E88">
        <v>80</v>
      </c>
      <c r="F88">
        <v>0</v>
      </c>
      <c r="G88">
        <v>0</v>
      </c>
      <c r="H88">
        <v>0</v>
      </c>
      <c r="I88">
        <v>0</v>
      </c>
      <c r="J88">
        <v>18</v>
      </c>
      <c r="K88">
        <v>0</v>
      </c>
      <c r="L88">
        <v>0</v>
      </c>
    </row>
    <row r="89" spans="1:12" ht="12.75">
      <c r="A89" t="s">
        <v>382</v>
      </c>
      <c r="B89" t="s">
        <v>384</v>
      </c>
      <c r="C89" s="111">
        <f>(L89/10.9375)+(J89/9.2105)+(F89/3.8889)-(K89/12.5)</f>
        <v>1.222860865316758</v>
      </c>
      <c r="D89" s="112">
        <f>(L89/10.9375)+(J89/9.2105)+(F89/3.8889)-(K89/12.5)</f>
        <v>1.222860865316758</v>
      </c>
      <c r="E89">
        <v>50</v>
      </c>
      <c r="F89">
        <v>0</v>
      </c>
      <c r="G89">
        <v>0</v>
      </c>
      <c r="H89">
        <v>0</v>
      </c>
      <c r="I89">
        <v>0</v>
      </c>
      <c r="J89">
        <v>12</v>
      </c>
      <c r="K89">
        <v>1</v>
      </c>
      <c r="L89">
        <v>0</v>
      </c>
    </row>
    <row r="90" spans="1:12" ht="12.75">
      <c r="A90" t="s">
        <v>382</v>
      </c>
      <c r="B90" t="s">
        <v>385</v>
      </c>
      <c r="C90" s="111">
        <f>(L90/10.9375)+(J90/9.2105)+(F90/3.8889)-(K90/12.5)</f>
        <v>6.222842530662857</v>
      </c>
      <c r="D90" s="112">
        <f>(L90/10.9375)+(J90/9.2105)+(F90/3.8889)-(K90/12.5)</f>
        <v>6.222842530662857</v>
      </c>
      <c r="E90">
        <v>220</v>
      </c>
      <c r="F90">
        <v>22</v>
      </c>
      <c r="G90">
        <v>3.5</v>
      </c>
      <c r="H90">
        <v>0</v>
      </c>
      <c r="I90">
        <v>420</v>
      </c>
      <c r="J90">
        <v>5</v>
      </c>
      <c r="K90">
        <v>2</v>
      </c>
      <c r="L90">
        <v>2</v>
      </c>
    </row>
    <row r="91" spans="1:12" ht="12.75">
      <c r="A91" t="s">
        <v>382</v>
      </c>
      <c r="B91" t="s">
        <v>386</v>
      </c>
      <c r="C91" s="111">
        <f>(L91/10.9375)+(J91/9.2105)+(F91/3.8889)-(K91/12.5)</f>
        <v>6.35999312656975</v>
      </c>
      <c r="D91" s="112">
        <f>(L91/10.9375)+(J91/9.2105)+(F91/3.8889)-(K91/12.5)</f>
        <v>6.35999312656975</v>
      </c>
      <c r="E91">
        <v>240</v>
      </c>
      <c r="F91">
        <v>14</v>
      </c>
      <c r="G91">
        <v>3</v>
      </c>
      <c r="H91">
        <v>0</v>
      </c>
      <c r="I91">
        <v>600</v>
      </c>
      <c r="J91">
        <v>11</v>
      </c>
      <c r="K91">
        <v>1</v>
      </c>
      <c r="L91">
        <v>18</v>
      </c>
    </row>
    <row r="92" spans="1:12" ht="12.75">
      <c r="A92" t="s">
        <v>382</v>
      </c>
      <c r="B92" t="s">
        <v>387</v>
      </c>
      <c r="C92" s="111">
        <f>(L92/10.9375)+(J92/9.2105)+(F92/3.8889)-(K92/12.5)</f>
        <v>7.525723836787172</v>
      </c>
      <c r="D92" s="112">
        <f>(L92/10.9375)+(J92/9.2105)+(F92/3.8889)-(K92/12.5)</f>
        <v>7.525723836787172</v>
      </c>
      <c r="E92">
        <v>270</v>
      </c>
      <c r="F92">
        <v>6</v>
      </c>
      <c r="G92">
        <v>4</v>
      </c>
      <c r="H92">
        <v>0</v>
      </c>
      <c r="I92">
        <v>160</v>
      </c>
      <c r="J92">
        <v>45</v>
      </c>
      <c r="K92">
        <v>0</v>
      </c>
      <c r="L92">
        <v>12</v>
      </c>
    </row>
    <row r="93" spans="1:12" ht="12.75">
      <c r="A93" t="s">
        <v>382</v>
      </c>
      <c r="B93" t="s">
        <v>388</v>
      </c>
      <c r="C93" s="111">
        <f>(L93/10.9375)+(J93/9.2105)+(F93/3.8889)-(K93/12.5)</f>
        <v>6.851427706174554</v>
      </c>
      <c r="D93" s="112">
        <f>(L93/10.9375)+(J93/9.2105)+(F93/3.8889)-(K93/12.5)</f>
        <v>6.851427706174554</v>
      </c>
      <c r="E93">
        <v>250</v>
      </c>
      <c r="F93">
        <v>13</v>
      </c>
      <c r="G93">
        <v>4</v>
      </c>
      <c r="H93">
        <v>0</v>
      </c>
      <c r="I93">
        <v>860</v>
      </c>
      <c r="J93">
        <v>28</v>
      </c>
      <c r="K93">
        <v>1</v>
      </c>
      <c r="L93">
        <v>6</v>
      </c>
    </row>
    <row r="94" spans="1:12" ht="12.75">
      <c r="A94" t="s">
        <v>382</v>
      </c>
      <c r="B94" t="s">
        <v>389</v>
      </c>
      <c r="C94" s="111">
        <f>(L94/10.9375)+(J94/9.2105)+(F94/3.8889)-(K94/12.5)</f>
        <v>2.3885782530807234</v>
      </c>
      <c r="D94" s="112">
        <f>(L94/10.9375)+(J94/9.2105)+(F94/3.8889)-(K94/12.5)</f>
        <v>2.3885782530807234</v>
      </c>
      <c r="E94">
        <v>90</v>
      </c>
      <c r="F94">
        <v>0</v>
      </c>
      <c r="G94">
        <v>0</v>
      </c>
      <c r="H94">
        <v>0</v>
      </c>
      <c r="I94">
        <v>15</v>
      </c>
      <c r="J94">
        <v>22</v>
      </c>
      <c r="K94">
        <v>0</v>
      </c>
      <c r="L94">
        <v>0</v>
      </c>
    </row>
    <row r="95" spans="1:12" ht="12.75">
      <c r="A95" t="s">
        <v>382</v>
      </c>
      <c r="B95" t="s">
        <v>390</v>
      </c>
      <c r="C95" s="111">
        <f>(L95/10.9375)+(J95/9.2105)+(F95/3.8889)-(K95/12.5)</f>
        <v>6.0799946775945894</v>
      </c>
      <c r="D95" s="112">
        <f>(L95/10.9375)+(J95/9.2105)+(F95/3.8889)-(K95/12.5)</f>
        <v>6.0799946775945894</v>
      </c>
      <c r="E95">
        <v>230</v>
      </c>
      <c r="F95">
        <v>14</v>
      </c>
      <c r="G95">
        <v>2.5</v>
      </c>
      <c r="H95">
        <v>0</v>
      </c>
      <c r="I95">
        <v>540</v>
      </c>
      <c r="J95">
        <v>16</v>
      </c>
      <c r="K95">
        <v>1</v>
      </c>
      <c r="L95">
        <v>9</v>
      </c>
    </row>
    <row r="96" spans="1:12" ht="12.75">
      <c r="A96" t="s">
        <v>382</v>
      </c>
      <c r="B96" t="s">
        <v>391</v>
      </c>
      <c r="C96" s="111">
        <f>(L96/10.9375)+(J96/9.2105)+(F96/3.8889)-(K96/12.5)</f>
        <v>2.17143477552793</v>
      </c>
      <c r="D96" s="112">
        <f>(L96/10.9375)+(J96/9.2105)+(F96/3.8889)-(K96/12.5)</f>
        <v>2.17143477552793</v>
      </c>
      <c r="E96">
        <v>80</v>
      </c>
      <c r="F96">
        <v>0</v>
      </c>
      <c r="G96">
        <v>0</v>
      </c>
      <c r="H96">
        <v>0</v>
      </c>
      <c r="I96">
        <v>5</v>
      </c>
      <c r="J96">
        <v>20</v>
      </c>
      <c r="K96">
        <v>0</v>
      </c>
      <c r="L96">
        <v>0</v>
      </c>
    </row>
    <row r="97" spans="1:12" ht="12.75">
      <c r="A97" t="s">
        <v>382</v>
      </c>
      <c r="B97" t="s">
        <v>392</v>
      </c>
      <c r="C97" s="111">
        <f>(L97/10.9375)+(J97/9.2105)+(F97/3.8889)-(K97/12.5)</f>
        <v>16.805705322570308</v>
      </c>
      <c r="D97" s="112">
        <f>(L97/10.9375)+(J97/9.2105)+(F97/3.8889)-(K97/12.5)</f>
        <v>16.805705322570308</v>
      </c>
      <c r="E97">
        <v>620</v>
      </c>
      <c r="F97">
        <v>35</v>
      </c>
      <c r="G97">
        <v>13</v>
      </c>
      <c r="H97">
        <v>0</v>
      </c>
      <c r="I97">
        <v>1430</v>
      </c>
      <c r="J97">
        <v>54</v>
      </c>
      <c r="K97">
        <v>2</v>
      </c>
      <c r="L97">
        <v>23</v>
      </c>
    </row>
    <row r="98" spans="1:12" ht="12.75">
      <c r="A98" t="s">
        <v>382</v>
      </c>
      <c r="B98" t="s">
        <v>393</v>
      </c>
      <c r="C98" s="111">
        <f>(L98/10.9375)+(J98/9.2105)+(F98/3.8889)-(K98/12.5)</f>
        <v>8.811424653125597</v>
      </c>
      <c r="D98" s="112">
        <f>(L98/10.9375)+(J98/9.2105)+(F98/3.8889)-(K98/12.5)</f>
        <v>8.811424653125597</v>
      </c>
      <c r="E98">
        <v>330</v>
      </c>
      <c r="F98">
        <v>18</v>
      </c>
      <c r="G98">
        <v>7</v>
      </c>
      <c r="H98">
        <v>0</v>
      </c>
      <c r="I98">
        <v>750</v>
      </c>
      <c r="J98">
        <v>30</v>
      </c>
      <c r="K98">
        <v>1</v>
      </c>
      <c r="L98">
        <v>11</v>
      </c>
    </row>
    <row r="99" spans="1:12" ht="12.75">
      <c r="A99" t="s">
        <v>382</v>
      </c>
      <c r="B99" t="s">
        <v>394</v>
      </c>
      <c r="C99" s="111">
        <f>(L99/10.9375)+(J99/9.2105)+(F99/3.8889)-(K99/12.5)</f>
        <v>10.15428602457045</v>
      </c>
      <c r="D99" s="112">
        <f>(L99/10.9375)+(J99/9.2105)+(F99/3.8889)-(K99/12.5)</f>
        <v>10.15428602457045</v>
      </c>
      <c r="E99">
        <v>350</v>
      </c>
      <c r="F99">
        <v>19</v>
      </c>
      <c r="G99">
        <v>15</v>
      </c>
      <c r="H99">
        <v>0</v>
      </c>
      <c r="I99">
        <v>160</v>
      </c>
      <c r="J99">
        <v>46</v>
      </c>
      <c r="K99">
        <v>0</v>
      </c>
      <c r="L99">
        <v>3</v>
      </c>
    </row>
    <row r="100" spans="1:12" ht="12.75">
      <c r="A100" t="s">
        <v>382</v>
      </c>
      <c r="B100" t="s">
        <v>395</v>
      </c>
      <c r="C100" s="111">
        <f>(L100/10.9375)+(J100/9.2105)+(F100/3.8889)-(K100/12.5)</f>
        <v>8.045721632711835</v>
      </c>
      <c r="D100" s="112">
        <f>(L100/10.9375)+(J100/9.2105)+(F100/3.8889)-(K100/12.5)</f>
        <v>8.045721632711835</v>
      </c>
      <c r="E100">
        <v>310</v>
      </c>
      <c r="F100">
        <v>9</v>
      </c>
      <c r="G100">
        <v>2.5</v>
      </c>
      <c r="H100">
        <v>0</v>
      </c>
      <c r="I100">
        <v>580</v>
      </c>
      <c r="J100">
        <v>45</v>
      </c>
      <c r="K100">
        <v>2</v>
      </c>
      <c r="L100">
        <v>11</v>
      </c>
    </row>
    <row r="101" spans="1:12" ht="12.75">
      <c r="A101" t="s">
        <v>382</v>
      </c>
      <c r="B101" t="s">
        <v>396</v>
      </c>
      <c r="C101" s="111">
        <f>(L101/10.9375)+(J101/9.2105)+(F101/3.8889)-(K101/12.5)</f>
        <v>3.9771427918617377</v>
      </c>
      <c r="D101" s="112">
        <f>(L101/10.9375)+(J101/9.2105)+(F101/3.8889)-(K101/12.5)</f>
        <v>3.9771427918617377</v>
      </c>
      <c r="E101">
        <v>150</v>
      </c>
      <c r="F101">
        <v>6</v>
      </c>
      <c r="G101">
        <v>4</v>
      </c>
      <c r="H101">
        <v>0</v>
      </c>
      <c r="I101">
        <v>125</v>
      </c>
      <c r="J101">
        <v>14</v>
      </c>
      <c r="K101">
        <v>0</v>
      </c>
      <c r="L101">
        <v>10</v>
      </c>
    </row>
    <row r="102" spans="1:12" ht="12.75">
      <c r="A102" t="s">
        <v>382</v>
      </c>
      <c r="B102" t="s">
        <v>397</v>
      </c>
      <c r="C102" s="111">
        <f>(L102/10.9375)+(J102/9.2105)+(F102/3.8889)-(K102/12.5)</f>
        <v>11.794271118451592</v>
      </c>
      <c r="D102" s="112">
        <f>(L102/10.9375)+(J102/9.2105)+(F102/3.8889)-(K102/12.5)</f>
        <v>11.794271118451592</v>
      </c>
      <c r="E102">
        <v>430</v>
      </c>
      <c r="F102">
        <v>30</v>
      </c>
      <c r="G102">
        <v>9</v>
      </c>
      <c r="H102">
        <v>1</v>
      </c>
      <c r="I102">
        <v>610</v>
      </c>
      <c r="J102">
        <v>24</v>
      </c>
      <c r="K102">
        <v>1</v>
      </c>
      <c r="L102">
        <v>17</v>
      </c>
    </row>
    <row r="103" spans="1:12" ht="12.75">
      <c r="A103" t="s">
        <v>382</v>
      </c>
      <c r="B103" t="s">
        <v>398</v>
      </c>
      <c r="C103" s="111">
        <f>(L103/10.9375)+(J103/9.2105)+(F103/3.8889)-(K103/12.5)</f>
        <v>19.868552212383115</v>
      </c>
      <c r="D103" s="112">
        <f>(L103/10.9375)+(J103/9.2105)+(F103/3.8889)-(K103/12.5)</f>
        <v>19.868552212383115</v>
      </c>
      <c r="E103">
        <v>730</v>
      </c>
      <c r="F103">
        <v>46</v>
      </c>
      <c r="G103">
        <v>15</v>
      </c>
      <c r="H103">
        <v>1.5</v>
      </c>
      <c r="I103">
        <v>1100</v>
      </c>
      <c r="J103">
        <v>47</v>
      </c>
      <c r="K103">
        <v>1</v>
      </c>
      <c r="L103">
        <v>33</v>
      </c>
    </row>
    <row r="104" spans="1:12" ht="12.75">
      <c r="A104" t="s">
        <v>382</v>
      </c>
      <c r="B104" t="s">
        <v>399</v>
      </c>
      <c r="C104" s="111">
        <f>(L104/10.9375)+(J104/9.2105)+(F104/3.8889)-(K104/12.5)</f>
        <v>10.731415869464817</v>
      </c>
      <c r="D104" s="112">
        <f>(L104/10.9375)+(J104/9.2105)+(F104/3.8889)-(K104/12.5)</f>
        <v>10.731415869464817</v>
      </c>
      <c r="E104">
        <v>390</v>
      </c>
      <c r="F104">
        <v>27</v>
      </c>
      <c r="G104">
        <v>7</v>
      </c>
      <c r="H104">
        <v>1</v>
      </c>
      <c r="I104">
        <v>490</v>
      </c>
      <c r="J104">
        <v>23</v>
      </c>
      <c r="K104">
        <v>1</v>
      </c>
      <c r="L104">
        <v>15</v>
      </c>
    </row>
    <row r="105" spans="1:12" ht="12.75">
      <c r="A105" t="s">
        <v>382</v>
      </c>
      <c r="B105" t="s">
        <v>400</v>
      </c>
      <c r="C105" s="111">
        <f>(L105/10.9375)+(J105/9.2105)+(F105/3.8889)-(K105/12.5)</f>
        <v>17.851413453185963</v>
      </c>
      <c r="D105" s="112">
        <f>(L105/10.9375)+(J105/9.2105)+(F105/3.8889)-(K105/12.5)</f>
        <v>17.851413453185963</v>
      </c>
      <c r="E105">
        <v>660</v>
      </c>
      <c r="F105">
        <v>40</v>
      </c>
      <c r="G105">
        <v>12</v>
      </c>
      <c r="H105">
        <v>1.5</v>
      </c>
      <c r="I105">
        <v>870</v>
      </c>
      <c r="J105">
        <v>46</v>
      </c>
      <c r="K105">
        <v>1</v>
      </c>
      <c r="L105">
        <v>29</v>
      </c>
    </row>
    <row r="106" spans="1:12" ht="12.75">
      <c r="A106" t="s">
        <v>382</v>
      </c>
      <c r="B106" t="s">
        <v>401</v>
      </c>
      <c r="C106" s="111">
        <f>(L106/10.9375)+(J106/9.2105)+(F106/3.8889)-(K106/12.5)</f>
        <v>1.8285763918509155</v>
      </c>
      <c r="D106" s="112">
        <f>(L106/10.9375)+(J106/9.2105)+(F106/3.8889)-(K106/12.5)</f>
        <v>1.8285763918509155</v>
      </c>
      <c r="E106">
        <v>70</v>
      </c>
      <c r="F106">
        <v>0</v>
      </c>
      <c r="G106">
        <v>0</v>
      </c>
      <c r="H106">
        <v>0</v>
      </c>
      <c r="I106">
        <v>0</v>
      </c>
      <c r="J106">
        <v>16</v>
      </c>
      <c r="K106">
        <v>0</v>
      </c>
      <c r="L106">
        <v>1</v>
      </c>
    </row>
    <row r="107" spans="1:12" ht="12.75">
      <c r="A107" t="s">
        <v>382</v>
      </c>
      <c r="B107" t="s">
        <v>402</v>
      </c>
      <c r="C107" s="111">
        <f>(L107/10.9375)+(J107/9.2105)+(F107/3.8889)-(K107/12.5)</f>
        <v>22.457142400175023</v>
      </c>
      <c r="D107" s="112">
        <f>(L107/10.9375)+(J107/9.2105)+(F107/3.8889)-(K107/12.5)</f>
        <v>22.457142400175023</v>
      </c>
      <c r="E107">
        <v>790</v>
      </c>
      <c r="F107">
        <v>42</v>
      </c>
      <c r="G107">
        <v>26</v>
      </c>
      <c r="H107">
        <v>0</v>
      </c>
      <c r="I107">
        <v>450</v>
      </c>
      <c r="J107">
        <v>98</v>
      </c>
      <c r="K107">
        <v>1</v>
      </c>
      <c r="L107">
        <v>12</v>
      </c>
    </row>
    <row r="108" spans="1:12" ht="12.75">
      <c r="A108" t="s">
        <v>382</v>
      </c>
      <c r="B108" t="s">
        <v>403</v>
      </c>
      <c r="C108" s="111">
        <f>(L108/10.9375)+(J108/9.2105)+(F108/3.8889)-(K108/12.5)</f>
        <v>10.531428457226495</v>
      </c>
      <c r="D108" s="112">
        <f>(L108/10.9375)+(J108/9.2105)+(F108/3.8889)-(K108/12.5)</f>
        <v>10.531428457226495</v>
      </c>
      <c r="E108">
        <v>360</v>
      </c>
      <c r="F108">
        <v>20</v>
      </c>
      <c r="G108">
        <v>14</v>
      </c>
      <c r="H108">
        <v>0</v>
      </c>
      <c r="I108">
        <v>210</v>
      </c>
      <c r="J108">
        <v>47</v>
      </c>
      <c r="K108">
        <v>1</v>
      </c>
      <c r="L108">
        <v>4</v>
      </c>
    </row>
    <row r="109" spans="1:12" ht="12.75">
      <c r="A109" t="s">
        <v>382</v>
      </c>
      <c r="B109" t="s">
        <v>404</v>
      </c>
      <c r="C109" s="111">
        <f>(L109/10.9375)+(J109/9.2105)+(F109/3.8889)-(K109/12.5)</f>
        <v>9.085727444964945</v>
      </c>
      <c r="D109" s="112">
        <f>(L109/10.9375)+(J109/9.2105)+(F109/3.8889)-(K109/12.5)</f>
        <v>9.085727444964945</v>
      </c>
      <c r="E109">
        <v>350</v>
      </c>
      <c r="F109">
        <v>7</v>
      </c>
      <c r="G109">
        <v>2</v>
      </c>
      <c r="H109">
        <v>0</v>
      </c>
      <c r="I109">
        <v>990</v>
      </c>
      <c r="J109">
        <v>59</v>
      </c>
      <c r="K109">
        <v>5</v>
      </c>
      <c r="L109">
        <v>14</v>
      </c>
    </row>
    <row r="110" spans="1:12" ht="12.75">
      <c r="A110" t="s">
        <v>382</v>
      </c>
      <c r="B110" t="s">
        <v>405</v>
      </c>
      <c r="C110" s="111">
        <f>(L110/10.9375)+(J110/9.2105)+(F110/3.8889)-(K110/12.5)</f>
        <v>1.6114329142981225</v>
      </c>
      <c r="D110" s="112">
        <f>(L110/10.9375)+(J110/9.2105)+(F110/3.8889)-(K110/12.5)</f>
        <v>1.6114329142981225</v>
      </c>
      <c r="E110">
        <v>60</v>
      </c>
      <c r="F110">
        <v>0</v>
      </c>
      <c r="G110">
        <v>0</v>
      </c>
      <c r="H110">
        <v>0</v>
      </c>
      <c r="I110">
        <v>0</v>
      </c>
      <c r="J110">
        <v>14</v>
      </c>
      <c r="K110">
        <v>0</v>
      </c>
      <c r="L110">
        <v>1</v>
      </c>
    </row>
    <row r="111" spans="1:12" ht="12.75">
      <c r="A111" t="s">
        <v>382</v>
      </c>
      <c r="B111" t="s">
        <v>406</v>
      </c>
      <c r="C111" s="111">
        <f>(L111/10.9375)+(J111/9.2105)+(F111/3.8889)-(K111/12.5)</f>
        <v>1.9542912979751372</v>
      </c>
      <c r="D111" s="112">
        <f>(L111/10.9375)+(J111/9.2105)+(F111/3.8889)-(K111/12.5)</f>
        <v>1.9542912979751372</v>
      </c>
      <c r="E111">
        <v>70</v>
      </c>
      <c r="F111">
        <v>0</v>
      </c>
      <c r="G111">
        <v>0</v>
      </c>
      <c r="H111">
        <v>0</v>
      </c>
      <c r="I111" s="113">
        <v>20</v>
      </c>
      <c r="J111">
        <v>18</v>
      </c>
      <c r="K111">
        <v>0</v>
      </c>
      <c r="L111">
        <v>0</v>
      </c>
    </row>
    <row r="112" spans="1:12" ht="12.75">
      <c r="A112" t="s">
        <v>382</v>
      </c>
      <c r="B112" t="s">
        <v>407</v>
      </c>
      <c r="C112" s="111">
        <f>(L112/10.9375)+(J112/9.2105)+(F112/3.8889)-(K112/12.5)</f>
        <v>0</v>
      </c>
      <c r="D112" s="112">
        <f>(L112/10.9375)+(J112/9.2105)+(F112/3.8889)-(K112/12.5)</f>
        <v>0</v>
      </c>
      <c r="E112">
        <v>0</v>
      </c>
      <c r="F112">
        <v>0</v>
      </c>
      <c r="G112">
        <v>0</v>
      </c>
      <c r="H112">
        <v>0</v>
      </c>
      <c r="I112" s="113">
        <v>10</v>
      </c>
      <c r="J112">
        <v>0</v>
      </c>
      <c r="K112">
        <v>0</v>
      </c>
      <c r="L112">
        <v>0</v>
      </c>
    </row>
    <row r="113" spans="1:12" ht="12.75">
      <c r="A113" t="s">
        <v>382</v>
      </c>
      <c r="B113" t="s">
        <v>408</v>
      </c>
      <c r="C113" s="111">
        <f>(L113/10.9375)+(J113/9.2105)+(F113/3.8889)-(K113/12.5)</f>
        <v>0.4685726693913004</v>
      </c>
      <c r="D113" s="112">
        <f>(L113/10.9375)+(J113/9.2105)+(F113/3.8889)-(K113/12.5)</f>
        <v>0.4685726693913004</v>
      </c>
      <c r="E113">
        <v>25</v>
      </c>
      <c r="F113">
        <v>0</v>
      </c>
      <c r="G113">
        <v>0</v>
      </c>
      <c r="H113">
        <v>0</v>
      </c>
      <c r="I113">
        <v>25</v>
      </c>
      <c r="J113">
        <v>4</v>
      </c>
      <c r="K113">
        <v>3</v>
      </c>
      <c r="L113">
        <v>3</v>
      </c>
    </row>
    <row r="114" spans="1:12" ht="12.75">
      <c r="A114" t="s">
        <v>382</v>
      </c>
      <c r="B114" t="s">
        <v>409</v>
      </c>
      <c r="C114" s="111">
        <f>(L114/10.9375)+(J114/9.2105)+(F114/3.8889)-(K114/12.5)</f>
        <v>8.177143624554962</v>
      </c>
      <c r="D114" s="112">
        <f>(L114/10.9375)+(J114/9.2105)+(F114/3.8889)-(K114/12.5)</f>
        <v>8.177143624554962</v>
      </c>
      <c r="E114">
        <v>280</v>
      </c>
      <c r="F114">
        <v>15</v>
      </c>
      <c r="G114">
        <v>12</v>
      </c>
      <c r="H114">
        <v>0</v>
      </c>
      <c r="I114">
        <v>110</v>
      </c>
      <c r="J114">
        <v>38</v>
      </c>
      <c r="K114">
        <v>1</v>
      </c>
      <c r="L114">
        <v>3</v>
      </c>
    </row>
    <row r="115" spans="1:12" ht="12.75">
      <c r="A115" t="s">
        <v>382</v>
      </c>
      <c r="B115" t="s">
        <v>410</v>
      </c>
      <c r="C115" s="111">
        <f>(L115/10.9375)+(J115/9.2105)+(F115/3.8889)-(K115/12.5)</f>
        <v>2.0628630367515335</v>
      </c>
      <c r="D115" s="112">
        <f>(L115/10.9375)+(J115/9.2105)+(F115/3.8889)-(K115/12.5)</f>
        <v>2.0628630367515335</v>
      </c>
      <c r="E115">
        <v>70</v>
      </c>
      <c r="F115">
        <v>0</v>
      </c>
      <c r="G115">
        <v>0</v>
      </c>
      <c r="H115">
        <v>0</v>
      </c>
      <c r="I115">
        <v>15</v>
      </c>
      <c r="J115">
        <v>19</v>
      </c>
      <c r="K115">
        <v>0</v>
      </c>
      <c r="L115">
        <v>0</v>
      </c>
    </row>
    <row r="116" spans="1:12" ht="12.75">
      <c r="A116" t="s">
        <v>382</v>
      </c>
      <c r="B116" t="s">
        <v>411</v>
      </c>
      <c r="C116" s="111">
        <f>(L116/10.9375)+(J116/9.2105)+(F116/3.8889)-(K116/12.5)</f>
        <v>9.360004179666753</v>
      </c>
      <c r="D116" s="112">
        <f>(L116/10.9375)+(J116/9.2105)+(F116/3.8889)-(K116/12.5)</f>
        <v>9.360004179666753</v>
      </c>
      <c r="E116">
        <v>330</v>
      </c>
      <c r="F116">
        <v>15</v>
      </c>
      <c r="G116">
        <v>12</v>
      </c>
      <c r="H116">
        <v>0</v>
      </c>
      <c r="I116">
        <v>130</v>
      </c>
      <c r="J116">
        <v>49</v>
      </c>
      <c r="K116">
        <v>0</v>
      </c>
      <c r="L116">
        <v>2</v>
      </c>
    </row>
    <row r="117" spans="1:12" ht="12.75">
      <c r="A117" t="s">
        <v>412</v>
      </c>
      <c r="B117" t="s">
        <v>413</v>
      </c>
      <c r="C117" s="111">
        <f>(L117/10.9375)+(J117/9.2105)+(F117/3.8889)-(K117/12.5)</f>
        <v>38.251402873736026</v>
      </c>
      <c r="D117" s="112">
        <f>(L117/10.9375)+(J117/9.2105)+(F117/3.8889)-(K117/12.5)</f>
        <v>38.251402873736026</v>
      </c>
      <c r="E117">
        <v>1420</v>
      </c>
      <c r="F117">
        <v>81</v>
      </c>
      <c r="G117">
        <v>40</v>
      </c>
      <c r="H117">
        <v>2</v>
      </c>
      <c r="I117">
        <v>2670</v>
      </c>
      <c r="J117">
        <v>109</v>
      </c>
      <c r="K117">
        <v>9</v>
      </c>
      <c r="L117">
        <v>69</v>
      </c>
    </row>
    <row r="118" spans="1:12" ht="12.75">
      <c r="A118" t="s">
        <v>412</v>
      </c>
      <c r="B118" t="s">
        <v>414</v>
      </c>
      <c r="C118" s="111">
        <f>(L118/10.9375)+(J118/9.2105)+(F118/3.8889)-(K118/12.5)</f>
        <v>35.69138563289983</v>
      </c>
      <c r="D118" s="112">
        <f>(L118/10.9375)+(J118/9.2105)+(F118/3.8889)-(K118/12.5)</f>
        <v>35.69138563289983</v>
      </c>
      <c r="E118">
        <v>1320</v>
      </c>
      <c r="F118">
        <v>88</v>
      </c>
      <c r="G118">
        <v>41</v>
      </c>
      <c r="H118">
        <v>2.5</v>
      </c>
      <c r="I118">
        <v>3510</v>
      </c>
      <c r="J118">
        <v>70</v>
      </c>
      <c r="K118">
        <v>6</v>
      </c>
      <c r="L118">
        <v>65</v>
      </c>
    </row>
    <row r="119" spans="1:12" ht="12.75">
      <c r="A119" t="s">
        <v>412</v>
      </c>
      <c r="B119" t="s">
        <v>415</v>
      </c>
      <c r="C119" s="111">
        <f>(L119/10.9375)+(J119/9.2105)+(F119/3.8889)-(K119/12.5)</f>
        <v>42.445677649286345</v>
      </c>
      <c r="D119" s="112">
        <f>(L119/10.9375)+(J119/9.2105)+(F119/3.8889)-(K119/12.5)</f>
        <v>42.445677649286345</v>
      </c>
      <c r="E119">
        <v>1580</v>
      </c>
      <c r="F119">
        <v>98</v>
      </c>
      <c r="G119">
        <v>46</v>
      </c>
      <c r="H119">
        <v>2.5</v>
      </c>
      <c r="I119">
        <v>3940</v>
      </c>
      <c r="J119">
        <v>114</v>
      </c>
      <c r="K119">
        <v>10</v>
      </c>
      <c r="L119">
        <v>62</v>
      </c>
    </row>
    <row r="120" spans="1:12" ht="12.75">
      <c r="A120" t="s">
        <v>412</v>
      </c>
      <c r="B120" t="s">
        <v>416</v>
      </c>
      <c r="C120" s="111">
        <f>(L120/10.9375)+(J120/9.2105)+(F120/3.8889)-(K120/12.5)</f>
        <v>38.83997167374531</v>
      </c>
      <c r="D120" s="112">
        <f>(L120/10.9375)+(J120/9.2105)+(F120/3.8889)-(K120/12.5)</f>
        <v>38.83997167374531</v>
      </c>
      <c r="E120">
        <v>1440</v>
      </c>
      <c r="F120">
        <v>85</v>
      </c>
      <c r="G120">
        <v>41</v>
      </c>
      <c r="H120">
        <v>2</v>
      </c>
      <c r="I120">
        <v>3320</v>
      </c>
      <c r="J120">
        <v>110</v>
      </c>
      <c r="K120">
        <v>9</v>
      </c>
      <c r="L120">
        <v>63</v>
      </c>
    </row>
    <row r="121" spans="1:12" ht="12.75">
      <c r="A121" t="s">
        <v>412</v>
      </c>
      <c r="B121" t="s">
        <v>417</v>
      </c>
      <c r="C121" s="111">
        <f>(L121/10.9375)+(J121/9.2105)+(F121/3.8889)-(K121/12.5)</f>
        <v>13.114302873560398</v>
      </c>
      <c r="D121" s="112">
        <f>(L121/10.9375)+(J121/9.2105)+(F121/3.8889)-(K121/12.5)</f>
        <v>13.114302873560398</v>
      </c>
      <c r="E121">
        <v>500</v>
      </c>
      <c r="F121">
        <v>10</v>
      </c>
      <c r="G121">
        <v>3.5</v>
      </c>
      <c r="H121">
        <v>0</v>
      </c>
      <c r="I121">
        <v>1910</v>
      </c>
      <c r="J121">
        <v>79</v>
      </c>
      <c r="K121">
        <v>12</v>
      </c>
      <c r="L121">
        <v>32</v>
      </c>
    </row>
    <row r="122" spans="1:12" ht="12.75">
      <c r="A122" t="s">
        <v>412</v>
      </c>
      <c r="B122" t="s">
        <v>418</v>
      </c>
      <c r="C122" s="111">
        <f>(L122/10.9375)+(J122/9.2105)+(F122/3.8889)-(K122/12.5)</f>
        <v>41.114262775797314</v>
      </c>
      <c r="D122" s="112">
        <f>(L122/10.9375)+(J122/9.2105)+(F122/3.8889)-(K122/12.5)</f>
        <v>41.114262775797314</v>
      </c>
      <c r="E122">
        <v>1530</v>
      </c>
      <c r="F122">
        <v>84</v>
      </c>
      <c r="G122">
        <v>41</v>
      </c>
      <c r="H122">
        <v>2</v>
      </c>
      <c r="I122">
        <v>3130</v>
      </c>
      <c r="J122">
        <v>125</v>
      </c>
      <c r="K122">
        <v>8</v>
      </c>
      <c r="L122">
        <v>72</v>
      </c>
    </row>
    <row r="123" spans="1:12" ht="12.75">
      <c r="A123" t="s">
        <v>419</v>
      </c>
      <c r="B123" t="s">
        <v>420</v>
      </c>
      <c r="C123" s="111">
        <f>(L123/10.9375)+(J123/9.2105)+(F123/3.8889)-(K123/12.5)</f>
        <v>16.69140253073096</v>
      </c>
      <c r="D123" s="112">
        <f>(L123/10.9375)+(J123/9.2105)+(F123/3.8889)-(K123/12.5)</f>
        <v>16.69140253073096</v>
      </c>
      <c r="E123">
        <v>620</v>
      </c>
      <c r="F123">
        <v>46</v>
      </c>
      <c r="G123">
        <v>15</v>
      </c>
      <c r="H123">
        <v>1.5</v>
      </c>
      <c r="I123">
        <v>1820</v>
      </c>
      <c r="J123">
        <v>25</v>
      </c>
      <c r="K123">
        <v>4</v>
      </c>
      <c r="L123">
        <v>27</v>
      </c>
    </row>
    <row r="124" spans="1:12" ht="12.75">
      <c r="A124" t="s">
        <v>419</v>
      </c>
      <c r="B124" t="s">
        <v>421</v>
      </c>
      <c r="C124" s="111">
        <f>(L124/10.9375)+(J124/9.2105)+(F124/3.8889)-(K124/12.5)</f>
        <v>5.4828603510484655</v>
      </c>
      <c r="D124" s="112">
        <f>(L124/10.9375)+(J124/9.2105)+(F124/3.8889)-(K124/12.5)</f>
        <v>5.4828603510484655</v>
      </c>
      <c r="E124">
        <v>220</v>
      </c>
      <c r="F124">
        <v>4.5</v>
      </c>
      <c r="G124">
        <v>0.5</v>
      </c>
      <c r="H124">
        <v>0</v>
      </c>
      <c r="I124">
        <v>1120</v>
      </c>
      <c r="J124">
        <v>21</v>
      </c>
      <c r="K124">
        <v>3</v>
      </c>
      <c r="L124">
        <v>25</v>
      </c>
    </row>
    <row r="125" spans="1:12" ht="12.75">
      <c r="A125" t="s">
        <v>419</v>
      </c>
      <c r="B125" t="s">
        <v>422</v>
      </c>
      <c r="C125" s="111">
        <f>(L125/10.9375)+(J125/9.2105)+(F125/3.8889)-(K125/12.5)</f>
        <v>10.759987608241213</v>
      </c>
      <c r="D125" s="112">
        <f>(L125/10.9375)+(J125/9.2105)+(F125/3.8889)-(K125/12.5)</f>
        <v>10.759987608241213</v>
      </c>
      <c r="E125">
        <v>380</v>
      </c>
      <c r="F125">
        <v>27</v>
      </c>
      <c r="G125">
        <v>12</v>
      </c>
      <c r="H125">
        <v>0</v>
      </c>
      <c r="I125">
        <v>1110</v>
      </c>
      <c r="J125">
        <v>24</v>
      </c>
      <c r="K125">
        <v>2</v>
      </c>
      <c r="L125">
        <v>15</v>
      </c>
    </row>
    <row r="126" spans="1:12" ht="12.75">
      <c r="A126" t="s">
        <v>419</v>
      </c>
      <c r="B126" t="s">
        <v>423</v>
      </c>
      <c r="C126" s="111">
        <f>(L126/10.9375)+(J126/9.2105)+(F126/3.8889)-(K126/12.5)</f>
        <v>5.371429714326764</v>
      </c>
      <c r="D126" s="112">
        <f>(L126/10.9375)+(J126/9.2105)+(F126/3.8889)-(K126/12.5)</f>
        <v>5.371429714326764</v>
      </c>
      <c r="E126">
        <v>220</v>
      </c>
      <c r="F126">
        <v>9</v>
      </c>
      <c r="G126">
        <v>5</v>
      </c>
      <c r="H126">
        <v>0</v>
      </c>
      <c r="I126">
        <v>990</v>
      </c>
      <c r="J126">
        <v>25</v>
      </c>
      <c r="K126">
        <v>6</v>
      </c>
      <c r="L126">
        <v>9</v>
      </c>
    </row>
    <row r="127" spans="1:12" ht="12.75">
      <c r="A127" t="s">
        <v>419</v>
      </c>
      <c r="B127" t="s">
        <v>424</v>
      </c>
      <c r="C127" s="111">
        <f>(L127/10.9375)+(J127/9.2105)+(F127/3.8889)-(K127/12.5)</f>
        <v>8.26284613884063</v>
      </c>
      <c r="D127" s="112">
        <f>(L127/10.9375)+(J127/9.2105)+(F127/3.8889)-(K127/12.5)</f>
        <v>8.26284613884063</v>
      </c>
      <c r="E127">
        <v>300</v>
      </c>
      <c r="F127">
        <v>23</v>
      </c>
      <c r="G127">
        <v>7</v>
      </c>
      <c r="H127">
        <v>0</v>
      </c>
      <c r="I127">
        <v>390</v>
      </c>
      <c r="J127">
        <v>19</v>
      </c>
      <c r="K127">
        <v>1</v>
      </c>
      <c r="L127">
        <v>4</v>
      </c>
    </row>
    <row r="128" spans="1:12" ht="12.75">
      <c r="A128" t="s">
        <v>419</v>
      </c>
      <c r="B128" t="s">
        <v>425</v>
      </c>
      <c r="C128" s="111">
        <f>(L128/10.9375)+(J128/9.2105)+(F128/3.8889)-(K128/12.5)</f>
        <v>8.697131232716409</v>
      </c>
      <c r="D128" s="112">
        <f>(L128/10.9375)+(J128/9.2105)+(F128/3.8889)-(K128/12.5)</f>
        <v>8.697131232716409</v>
      </c>
      <c r="E128">
        <v>320</v>
      </c>
      <c r="F128">
        <v>23</v>
      </c>
      <c r="G128">
        <v>14</v>
      </c>
      <c r="H128">
        <v>1</v>
      </c>
      <c r="I128">
        <v>1490</v>
      </c>
      <c r="J128">
        <v>17</v>
      </c>
      <c r="K128">
        <v>2</v>
      </c>
      <c r="L128">
        <v>12</v>
      </c>
    </row>
    <row r="129" spans="1:12" ht="12.75">
      <c r="A129" t="s">
        <v>419</v>
      </c>
      <c r="B129" t="s">
        <v>426</v>
      </c>
      <c r="C129" s="111">
        <f>(L129/10.9375)+(J129/9.2105)+(F129/3.8889)-(K129/12.5)</f>
        <v>5.959988522495953</v>
      </c>
      <c r="D129" s="112">
        <f>(L129/10.9375)+(J129/9.2105)+(F129/3.8889)-(K129/12.5)</f>
        <v>5.959988522495953</v>
      </c>
      <c r="E129">
        <v>220</v>
      </c>
      <c r="F129">
        <v>19</v>
      </c>
      <c r="G129">
        <v>4</v>
      </c>
      <c r="H129">
        <v>0</v>
      </c>
      <c r="I129">
        <v>360</v>
      </c>
      <c r="J129">
        <v>8</v>
      </c>
      <c r="K129">
        <v>2</v>
      </c>
      <c r="L129">
        <v>4</v>
      </c>
    </row>
    <row r="130" spans="1:12" ht="12.75">
      <c r="A130" t="s">
        <v>419</v>
      </c>
      <c r="B130" t="s">
        <v>427</v>
      </c>
      <c r="C130" s="111">
        <f>(L130/10.9375)+(J130/9.2105)+(F130/3.8889)-(K130/12.5)</f>
        <v>12.085705224568862</v>
      </c>
      <c r="D130" s="112">
        <f>(L130/10.9375)+(J130/9.2105)+(F130/3.8889)-(K130/12.5)</f>
        <v>12.085705224568862</v>
      </c>
      <c r="E130">
        <v>460</v>
      </c>
      <c r="F130">
        <v>25</v>
      </c>
      <c r="G130">
        <v>8</v>
      </c>
      <c r="H130">
        <v>0</v>
      </c>
      <c r="I130">
        <v>1640</v>
      </c>
      <c r="J130">
        <v>30</v>
      </c>
      <c r="K130">
        <v>2</v>
      </c>
      <c r="L130">
        <v>28</v>
      </c>
    </row>
    <row r="131" spans="1:12" ht="12.75">
      <c r="A131" t="s">
        <v>419</v>
      </c>
      <c r="B131" t="s">
        <v>428</v>
      </c>
      <c r="C131" s="111">
        <f>(L131/10.9375)+(J131/9.2105)+(F131/3.8889)-(K131/12.5)</f>
        <v>3.6742874285931193</v>
      </c>
      <c r="D131" s="112">
        <f>(L131/10.9375)+(J131/9.2105)+(F131/3.8889)-(K131/12.5)</f>
        <v>3.6742874285931193</v>
      </c>
      <c r="E131">
        <v>140</v>
      </c>
      <c r="F131">
        <v>4</v>
      </c>
      <c r="G131">
        <v>1</v>
      </c>
      <c r="H131">
        <v>0</v>
      </c>
      <c r="I131">
        <v>990</v>
      </c>
      <c r="J131">
        <v>15</v>
      </c>
      <c r="K131">
        <v>1</v>
      </c>
      <c r="L131">
        <v>12</v>
      </c>
    </row>
    <row r="132" spans="1:12" ht="12.75">
      <c r="A132" t="s">
        <v>419</v>
      </c>
      <c r="B132" t="s">
        <v>429</v>
      </c>
      <c r="C132" s="111">
        <f>(L132/10.9375)+(J132/9.2105)+(F132/3.8889)-(K132/12.5)</f>
        <v>4.217142987784863</v>
      </c>
      <c r="D132" s="112">
        <f>(L132/10.9375)+(J132/9.2105)+(F132/3.8889)-(K132/12.5)</f>
        <v>4.217142987784863</v>
      </c>
      <c r="E132">
        <v>160</v>
      </c>
      <c r="F132">
        <v>7</v>
      </c>
      <c r="G132">
        <v>2.5</v>
      </c>
      <c r="H132">
        <v>0</v>
      </c>
      <c r="I132">
        <v>1380</v>
      </c>
      <c r="J132">
        <v>17</v>
      </c>
      <c r="K132">
        <v>2</v>
      </c>
      <c r="L132">
        <v>8</v>
      </c>
    </row>
    <row r="133" spans="1:12" ht="12.75">
      <c r="A133" t="s">
        <v>419</v>
      </c>
      <c r="B133" t="s">
        <v>430</v>
      </c>
      <c r="C133" s="111">
        <f>(L133/10.9375)+(J133/9.2105)+(F133/3.8889)-(K133/12.5)</f>
        <v>12.605699493957038</v>
      </c>
      <c r="D133" s="112">
        <f>(L133/10.9375)+(J133/9.2105)+(F133/3.8889)-(K133/12.5)</f>
        <v>12.605699493957038</v>
      </c>
      <c r="E133">
        <v>480</v>
      </c>
      <c r="F133">
        <v>29</v>
      </c>
      <c r="G133">
        <v>13</v>
      </c>
      <c r="H133">
        <v>1.5</v>
      </c>
      <c r="I133">
        <v>1190</v>
      </c>
      <c r="J133">
        <v>21</v>
      </c>
      <c r="K133">
        <v>3</v>
      </c>
      <c r="L133">
        <v>34</v>
      </c>
    </row>
    <row r="134" spans="1:12" ht="12.75">
      <c r="A134" t="s">
        <v>419</v>
      </c>
      <c r="B134" t="s">
        <v>431</v>
      </c>
      <c r="C134" s="111">
        <f>(L134/10.9375)+(J134/9.2105)+(F134/3.8889)-(K134/12.5)</f>
        <v>8.497133632714869</v>
      </c>
      <c r="D134" s="112">
        <f>(L134/10.9375)+(J134/9.2105)+(F134/3.8889)-(K134/12.5)</f>
        <v>8.497133632714869</v>
      </c>
      <c r="E134">
        <v>310</v>
      </c>
      <c r="F134">
        <v>21</v>
      </c>
      <c r="G134">
        <v>12</v>
      </c>
      <c r="H134">
        <v>0.5</v>
      </c>
      <c r="I134">
        <v>890</v>
      </c>
      <c r="J134">
        <v>20</v>
      </c>
      <c r="K134">
        <v>1</v>
      </c>
      <c r="L134">
        <v>11</v>
      </c>
    </row>
    <row r="135" spans="1:12" ht="12.75">
      <c r="A135" t="s">
        <v>419</v>
      </c>
      <c r="B135" t="s">
        <v>432</v>
      </c>
      <c r="C135" s="111">
        <f>(L135/10.9375)+(J135/9.2105)+(F135/3.8889)-(K135/12.5)</f>
        <v>16.61713191848723</v>
      </c>
      <c r="D135" s="112">
        <f>(L135/10.9375)+(J135/9.2105)+(F135/3.8889)-(K135/12.5)</f>
        <v>16.61713191848723</v>
      </c>
      <c r="E135">
        <v>580</v>
      </c>
      <c r="F135">
        <v>36</v>
      </c>
      <c r="G135">
        <v>12</v>
      </c>
      <c r="H135">
        <v>1</v>
      </c>
      <c r="I135">
        <v>1530</v>
      </c>
      <c r="J135">
        <v>50</v>
      </c>
      <c r="K135">
        <v>1</v>
      </c>
      <c r="L135">
        <v>22</v>
      </c>
    </row>
    <row r="136" spans="1:12" ht="12.75">
      <c r="A136" t="s">
        <v>419</v>
      </c>
      <c r="B136" t="s">
        <v>433</v>
      </c>
      <c r="C136" s="111">
        <f>(L136/10.9375)+(J136/9.2105)+(F136/3.8889)-(K136/12.5)</f>
        <v>7.114280277598461</v>
      </c>
      <c r="D136" s="112">
        <f>(L136/10.9375)+(J136/9.2105)+(F136/3.8889)-(K136/12.5)</f>
        <v>7.114280277598461</v>
      </c>
      <c r="E136">
        <v>280</v>
      </c>
      <c r="F136">
        <v>15</v>
      </c>
      <c r="G136">
        <v>10</v>
      </c>
      <c r="H136">
        <v>0</v>
      </c>
      <c r="I136">
        <v>1230</v>
      </c>
      <c r="J136">
        <v>18</v>
      </c>
      <c r="K136">
        <v>2</v>
      </c>
      <c r="L136">
        <v>16</v>
      </c>
    </row>
    <row r="137" spans="1:12" ht="12.75">
      <c r="A137" t="s">
        <v>419</v>
      </c>
      <c r="B137" t="s">
        <v>434</v>
      </c>
      <c r="C137" s="111">
        <f>(L137/10.9375)+(J137/9.2105)+(F137/3.8889)-(K137/12.5)</f>
        <v>7.434280473521586</v>
      </c>
      <c r="D137" s="112">
        <f>(L137/10.9375)+(J137/9.2105)+(F137/3.8889)-(K137/12.5)</f>
        <v>7.434280473521586</v>
      </c>
      <c r="E137">
        <v>270</v>
      </c>
      <c r="F137">
        <v>16</v>
      </c>
      <c r="G137">
        <v>3</v>
      </c>
      <c r="H137">
        <v>0</v>
      </c>
      <c r="I137">
        <v>900</v>
      </c>
      <c r="J137">
        <v>21</v>
      </c>
      <c r="K137">
        <v>3</v>
      </c>
      <c r="L137">
        <v>14</v>
      </c>
    </row>
    <row r="138" spans="1:12" ht="12.75">
      <c r="A138" t="s">
        <v>419</v>
      </c>
      <c r="B138" t="s">
        <v>435</v>
      </c>
      <c r="C138" s="111">
        <f>(L138/10.9375)+(J138/9.2105)+(F138/3.8889)-(K138/12.5)</f>
        <v>10.53141722456653</v>
      </c>
      <c r="D138" s="112">
        <f>(L138/10.9375)+(J138/9.2105)+(F138/3.8889)-(K138/12.5)</f>
        <v>10.53141722456653</v>
      </c>
      <c r="E138">
        <v>390</v>
      </c>
      <c r="F138">
        <v>26</v>
      </c>
      <c r="G138">
        <v>4.5</v>
      </c>
      <c r="H138">
        <v>0.5</v>
      </c>
      <c r="I138">
        <v>560</v>
      </c>
      <c r="J138">
        <v>25</v>
      </c>
      <c r="K138">
        <v>3</v>
      </c>
      <c r="L138">
        <v>15</v>
      </c>
    </row>
    <row r="139" spans="1:12" ht="12.75">
      <c r="A139" t="s">
        <v>419</v>
      </c>
      <c r="B139" t="s">
        <v>418</v>
      </c>
      <c r="C139" s="111">
        <f>(L139/10.9375)+(J139/9.2105)+(F139/3.8889)-(K139/12.5)</f>
        <v>17.977136098074215</v>
      </c>
      <c r="D139" s="112">
        <f>(L139/10.9375)+(J139/9.2105)+(F139/3.8889)-(K139/12.5)</f>
        <v>17.977136098074215</v>
      </c>
      <c r="E139">
        <v>690</v>
      </c>
      <c r="F139">
        <v>32</v>
      </c>
      <c r="G139">
        <v>18</v>
      </c>
      <c r="H139">
        <v>1</v>
      </c>
      <c r="I139">
        <v>1670</v>
      </c>
      <c r="J139">
        <v>54</v>
      </c>
      <c r="K139">
        <v>4</v>
      </c>
      <c r="L139">
        <v>46</v>
      </c>
    </row>
    <row r="140" spans="1:12" ht="12.75">
      <c r="A140" t="s">
        <v>419</v>
      </c>
      <c r="B140" t="s">
        <v>436</v>
      </c>
      <c r="C140" s="111">
        <f>(L140/10.9375)+(J140/9.2105)+(F140/3.8889)-(K140/12.5)</f>
        <v>6.354283918416793</v>
      </c>
      <c r="D140" s="112">
        <f>(L140/10.9375)+(J140/9.2105)+(F140/3.8889)-(K140/12.5)</f>
        <v>6.354283918416793</v>
      </c>
      <c r="E140">
        <v>230</v>
      </c>
      <c r="F140">
        <v>13</v>
      </c>
      <c r="G140">
        <v>6</v>
      </c>
      <c r="H140">
        <v>0</v>
      </c>
      <c r="I140">
        <v>1190</v>
      </c>
      <c r="J140">
        <v>25</v>
      </c>
      <c r="K140">
        <v>2</v>
      </c>
      <c r="L140">
        <v>5</v>
      </c>
    </row>
    <row r="141" spans="1:12" ht="12.75">
      <c r="A141" t="s">
        <v>437</v>
      </c>
      <c r="B141" t="s">
        <v>438</v>
      </c>
      <c r="C141" s="111">
        <f>(L141/10.9375)+(J141/9.2105)+(F141/3.8889)-(K141/12.5)</f>
        <v>29.679985730810778</v>
      </c>
      <c r="D141" s="112">
        <f>(L141/10.9375)+(J141/9.2105)+(F141/3.8889)-(K141/12.5)</f>
        <v>29.679985730810778</v>
      </c>
      <c r="E141">
        <v>1110</v>
      </c>
      <c r="F141">
        <v>57</v>
      </c>
      <c r="G141">
        <v>18</v>
      </c>
      <c r="H141">
        <v>0</v>
      </c>
      <c r="I141">
        <v>3360</v>
      </c>
      <c r="J141">
        <v>89</v>
      </c>
      <c r="K141">
        <v>5</v>
      </c>
      <c r="L141">
        <v>63</v>
      </c>
    </row>
    <row r="142" spans="1:12" ht="12.75">
      <c r="A142" t="s">
        <v>437</v>
      </c>
      <c r="B142" t="s">
        <v>439</v>
      </c>
      <c r="C142" s="111">
        <f>(L142/10.9375)+(J142/9.2105)+(F142/3.8889)-(K142/12.5)</f>
        <v>27.37712373895599</v>
      </c>
      <c r="D142" s="112">
        <f>(L142/10.9375)+(J142/9.2105)+(F142/3.8889)-(K142/12.5)</f>
        <v>27.37712373895599</v>
      </c>
      <c r="E142">
        <v>1040</v>
      </c>
      <c r="F142">
        <v>56</v>
      </c>
      <c r="G142">
        <v>18</v>
      </c>
      <c r="H142">
        <v>0</v>
      </c>
      <c r="I142">
        <v>2640</v>
      </c>
      <c r="J142">
        <v>71</v>
      </c>
      <c r="K142">
        <v>5</v>
      </c>
      <c r="L142">
        <v>62</v>
      </c>
    </row>
    <row r="143" spans="1:12" ht="12.75">
      <c r="A143" t="s">
        <v>437</v>
      </c>
      <c r="B143" t="s">
        <v>440</v>
      </c>
      <c r="C143" s="111">
        <f>(L143/10.9375)+(J143/9.2105)+(F143/3.8889)-(K143/12.5)</f>
        <v>45.24568995948361</v>
      </c>
      <c r="D143" s="112">
        <f>(L143/10.9375)+(J143/9.2105)+(F143/3.8889)-(K143/12.5)</f>
        <v>45.24568995948361</v>
      </c>
      <c r="E143">
        <v>1700</v>
      </c>
      <c r="F143">
        <v>88</v>
      </c>
      <c r="G143">
        <v>29</v>
      </c>
      <c r="H143">
        <v>0.5</v>
      </c>
      <c r="I143">
        <v>5650</v>
      </c>
      <c r="J143">
        <v>130</v>
      </c>
      <c r="K143" s="113">
        <v>8</v>
      </c>
      <c r="L143">
        <v>100</v>
      </c>
    </row>
    <row r="144" spans="1:12" ht="12.75">
      <c r="A144" t="s">
        <v>437</v>
      </c>
      <c r="B144" t="s">
        <v>441</v>
      </c>
      <c r="C144" s="111">
        <f>(L144/10.9375)+(J144/9.2105)+(F144/3.8889)-(K144/12.5)</f>
        <v>41.6285385308835</v>
      </c>
      <c r="D144" s="112">
        <f>(L144/10.9375)+(J144/9.2105)+(F144/3.8889)-(K144/12.5)</f>
        <v>41.6285385308835</v>
      </c>
      <c r="E144">
        <v>1570</v>
      </c>
      <c r="F144">
        <v>87</v>
      </c>
      <c r="G144">
        <v>29</v>
      </c>
      <c r="H144">
        <v>0.5</v>
      </c>
      <c r="I144">
        <v>4010</v>
      </c>
      <c r="J144">
        <v>100</v>
      </c>
      <c r="K144" s="113">
        <v>7</v>
      </c>
      <c r="L144">
        <v>98</v>
      </c>
    </row>
    <row r="145" spans="1:12" ht="12.75">
      <c r="A145" t="s">
        <v>437</v>
      </c>
      <c r="B145" t="s">
        <v>442</v>
      </c>
      <c r="C145" s="111">
        <f>(L145/10.9375)+(J145/9.2105)+(F145/3.8889)-(K145/12.5)</f>
        <v>26.925706481828666</v>
      </c>
      <c r="D145" s="112">
        <f>(L145/10.9375)+(J145/9.2105)+(F145/3.8889)-(K145/12.5)</f>
        <v>26.925706481828666</v>
      </c>
      <c r="E145">
        <v>1000</v>
      </c>
      <c r="F145">
        <v>52</v>
      </c>
      <c r="G145">
        <v>14</v>
      </c>
      <c r="H145">
        <v>0</v>
      </c>
      <c r="I145">
        <v>2290</v>
      </c>
      <c r="J145">
        <v>98</v>
      </c>
      <c r="K145">
        <v>7</v>
      </c>
      <c r="L145">
        <v>38</v>
      </c>
    </row>
    <row r="146" spans="1:12" ht="12.75">
      <c r="A146" t="s">
        <v>437</v>
      </c>
      <c r="B146" t="s">
        <v>443</v>
      </c>
      <c r="C146" s="111">
        <f>(L146/10.9375)+(J146/9.2105)+(F146/3.8889)-(K146/12.5)</f>
        <v>23.765701436907896</v>
      </c>
      <c r="D146" s="112">
        <f>(L146/10.9375)+(J146/9.2105)+(F146/3.8889)-(K146/12.5)</f>
        <v>23.765701436907896</v>
      </c>
      <c r="E146">
        <v>890</v>
      </c>
      <c r="F146">
        <v>50</v>
      </c>
      <c r="G146">
        <v>14</v>
      </c>
      <c r="H146">
        <v>0</v>
      </c>
      <c r="I146">
        <v>1730</v>
      </c>
      <c r="J146">
        <v>77</v>
      </c>
      <c r="K146">
        <v>7</v>
      </c>
      <c r="L146">
        <v>34</v>
      </c>
    </row>
    <row r="147" spans="1:12" ht="12.75">
      <c r="A147" t="s">
        <v>437</v>
      </c>
      <c r="B147" t="s">
        <v>444</v>
      </c>
      <c r="C147" s="111">
        <f>(L147/10.9375)+(J147/9.2105)+(F147/3.8889)-(K147/12.5)</f>
        <v>39.13141348598605</v>
      </c>
      <c r="D147" s="112">
        <f>(L147/10.9375)+(J147/9.2105)+(F147/3.8889)-(K147/12.5)</f>
        <v>39.13141348598605</v>
      </c>
      <c r="E147">
        <v>1460</v>
      </c>
      <c r="F147">
        <v>75</v>
      </c>
      <c r="G147">
        <v>24</v>
      </c>
      <c r="H147">
        <v>0</v>
      </c>
      <c r="I147">
        <v>3650</v>
      </c>
      <c r="J147">
        <v>129</v>
      </c>
      <c r="K147">
        <v>7</v>
      </c>
      <c r="L147">
        <v>70</v>
      </c>
    </row>
    <row r="148" spans="1:12" ht="12.75">
      <c r="A148" t="s">
        <v>437</v>
      </c>
      <c r="B148" t="s">
        <v>445</v>
      </c>
      <c r="C148" s="111">
        <f>(L148/10.9375)+(J148/9.2105)+(F148/3.8889)-(K148/12.5)</f>
        <v>33.23425906961809</v>
      </c>
      <c r="D148" s="112">
        <f>(L148/10.9375)+(J148/9.2105)+(F148/3.8889)-(K148/12.5)</f>
        <v>33.23425906961809</v>
      </c>
      <c r="E148">
        <v>1240</v>
      </c>
      <c r="F148">
        <v>73</v>
      </c>
      <c r="G148">
        <v>23</v>
      </c>
      <c r="H148">
        <v>0</v>
      </c>
      <c r="I148">
        <v>2530</v>
      </c>
      <c r="J148">
        <v>87</v>
      </c>
      <c r="K148">
        <v>7</v>
      </c>
      <c r="L148">
        <v>61</v>
      </c>
    </row>
    <row r="149" spans="1:12" ht="12.75">
      <c r="A149" t="s">
        <v>446</v>
      </c>
      <c r="B149" t="s">
        <v>447</v>
      </c>
      <c r="C149" s="111">
        <f>(L149/10.9375)+(J149/9.2105)+(F149/3.8889)-(K149/12.5)</f>
        <v>16.6228369470532</v>
      </c>
      <c r="D149" s="112">
        <f>(L149/10.9375)+(J149/9.2105)+(F149/3.8889)-(K149/12.5)</f>
        <v>16.6228369470532</v>
      </c>
      <c r="E149">
        <v>610</v>
      </c>
      <c r="F149">
        <v>41</v>
      </c>
      <c r="G149">
        <v>12</v>
      </c>
      <c r="H149">
        <v>1</v>
      </c>
      <c r="I149">
        <v>1130</v>
      </c>
      <c r="J149">
        <v>32</v>
      </c>
      <c r="K149">
        <v>4</v>
      </c>
      <c r="L149">
        <v>32</v>
      </c>
    </row>
    <row r="150" spans="1:12" ht="12.75">
      <c r="A150" t="s">
        <v>446</v>
      </c>
      <c r="B150" t="s">
        <v>448</v>
      </c>
      <c r="C150" s="111">
        <f>(L150/10.9375)+(J150/9.2105)+(F150/3.8889)-(K150/12.5)</f>
        <v>8.754276832703253</v>
      </c>
      <c r="D150" s="112">
        <f>(L150/10.9375)+(J150/9.2105)+(F150/3.8889)-(K150/12.5)</f>
        <v>8.754276832703253</v>
      </c>
      <c r="E150">
        <v>330</v>
      </c>
      <c r="F150">
        <v>18</v>
      </c>
      <c r="G150">
        <v>9</v>
      </c>
      <c r="H150">
        <v>0</v>
      </c>
      <c r="I150">
        <v>920</v>
      </c>
      <c r="J150">
        <v>14</v>
      </c>
      <c r="K150">
        <v>4</v>
      </c>
      <c r="L150">
        <v>32</v>
      </c>
    </row>
    <row r="151" spans="1:12" ht="12.75">
      <c r="A151" t="s">
        <v>446</v>
      </c>
      <c r="B151" t="s">
        <v>449</v>
      </c>
      <c r="C151" s="111">
        <f>(L151/10.9375)+(J151/9.2105)+(F151/3.8889)-(K151/12.5)</f>
        <v>27.01711154304056</v>
      </c>
      <c r="D151" s="112">
        <f>(L151/10.9375)+(J151/9.2105)+(F151/3.8889)-(K151/12.5)</f>
        <v>27.01711154304056</v>
      </c>
      <c r="E151">
        <v>1000</v>
      </c>
      <c r="F151">
        <v>65</v>
      </c>
      <c r="G151">
        <v>16</v>
      </c>
      <c r="H151">
        <v>1</v>
      </c>
      <c r="I151">
        <v>1670</v>
      </c>
      <c r="J151">
        <v>53</v>
      </c>
      <c r="K151">
        <v>6</v>
      </c>
      <c r="L151">
        <v>55</v>
      </c>
    </row>
    <row r="152" spans="1:12" ht="12.75">
      <c r="A152" t="s">
        <v>446</v>
      </c>
      <c r="B152" t="s">
        <v>450</v>
      </c>
      <c r="C152" s="111">
        <f>(L152/10.9375)+(J152/9.2105)+(F152/3.8889)-(K152/12.5)</f>
        <v>11.268562742912094</v>
      </c>
      <c r="D152" s="112">
        <f>(L152/10.9375)+(J152/9.2105)+(F152/3.8889)-(K152/12.5)</f>
        <v>11.268562742912094</v>
      </c>
      <c r="E152">
        <v>440</v>
      </c>
      <c r="F152">
        <v>19</v>
      </c>
      <c r="G152">
        <v>9</v>
      </c>
      <c r="H152">
        <v>0</v>
      </c>
      <c r="I152">
        <v>1250</v>
      </c>
      <c r="J152">
        <v>17</v>
      </c>
      <c r="K152">
        <v>5</v>
      </c>
      <c r="L152">
        <v>54</v>
      </c>
    </row>
    <row r="153" spans="1:12" ht="12.75">
      <c r="A153" t="s">
        <v>446</v>
      </c>
      <c r="B153" t="s">
        <v>421</v>
      </c>
      <c r="C153" s="111">
        <f>(L153/10.9375)+(J153/9.2105)+(F153/3.8889)-(K153/12.5)</f>
        <v>12.605725355171453</v>
      </c>
      <c r="D153" s="112">
        <f>(L153/10.9375)+(J153/9.2105)+(F153/3.8889)-(K153/12.5)</f>
        <v>12.605725355171453</v>
      </c>
      <c r="E153">
        <v>490</v>
      </c>
      <c r="F153">
        <v>9</v>
      </c>
      <c r="G153">
        <v>1</v>
      </c>
      <c r="H153">
        <v>0</v>
      </c>
      <c r="I153">
        <v>3170</v>
      </c>
      <c r="J153">
        <v>57</v>
      </c>
      <c r="K153">
        <v>7</v>
      </c>
      <c r="L153">
        <v>51</v>
      </c>
    </row>
    <row r="154" spans="1:12" ht="12.75">
      <c r="A154" t="s">
        <v>446</v>
      </c>
      <c r="B154" t="s">
        <v>451</v>
      </c>
      <c r="C154" s="111">
        <f>(L154/10.9375)+(J154/9.2105)+(F154/3.8889)-(K154/12.5)</f>
        <v>14.319980342964712</v>
      </c>
      <c r="D154" s="112">
        <f>(L154/10.9375)+(J154/9.2105)+(F154/3.8889)-(K154/12.5)</f>
        <v>14.319980342964712</v>
      </c>
      <c r="E154">
        <v>530</v>
      </c>
      <c r="F154">
        <v>39</v>
      </c>
      <c r="G154">
        <v>8</v>
      </c>
      <c r="H154">
        <v>0.5</v>
      </c>
      <c r="I154">
        <v>1140</v>
      </c>
      <c r="J154">
        <v>29</v>
      </c>
      <c r="K154">
        <v>4</v>
      </c>
      <c r="L154">
        <v>16</v>
      </c>
    </row>
    <row r="155" spans="1:12" ht="12.75">
      <c r="A155" t="s">
        <v>446</v>
      </c>
      <c r="B155" t="s">
        <v>452</v>
      </c>
      <c r="C155" s="111">
        <f>(L155/10.9375)+(J155/9.2105)+(F155/3.8889)-(K155/12.5)</f>
        <v>8.268568049037109</v>
      </c>
      <c r="D155" s="112">
        <f>(L155/10.9375)+(J155/9.2105)+(F155/3.8889)-(K155/12.5)</f>
        <v>8.268568049037109</v>
      </c>
      <c r="E155">
        <v>300</v>
      </c>
      <c r="F155">
        <v>16</v>
      </c>
      <c r="G155">
        <v>4</v>
      </c>
      <c r="H155">
        <v>0</v>
      </c>
      <c r="I155">
        <v>760</v>
      </c>
      <c r="J155">
        <v>27</v>
      </c>
      <c r="K155">
        <v>3</v>
      </c>
      <c r="L155">
        <v>16</v>
      </c>
    </row>
    <row r="156" spans="1:12" ht="12.75">
      <c r="A156" t="s">
        <v>446</v>
      </c>
      <c r="B156" t="s">
        <v>453</v>
      </c>
      <c r="C156" s="111">
        <f>(L156/10.9375)+(J156/9.2105)+(F156/3.8889)-(K156/12.5)</f>
        <v>28.7028175185816</v>
      </c>
      <c r="D156" s="112">
        <f>(L156/10.9375)+(J156/9.2105)+(F156/3.8889)-(K156/12.5)</f>
        <v>28.7028175185816</v>
      </c>
      <c r="E156">
        <v>1060</v>
      </c>
      <c r="F156">
        <v>78</v>
      </c>
      <c r="G156">
        <v>15</v>
      </c>
      <c r="H156">
        <v>1</v>
      </c>
      <c r="I156">
        <v>2270</v>
      </c>
      <c r="J156">
        <v>57</v>
      </c>
      <c r="K156">
        <v>7</v>
      </c>
      <c r="L156">
        <v>33</v>
      </c>
    </row>
    <row r="157" spans="1:12" ht="12.75">
      <c r="A157" t="s">
        <v>446</v>
      </c>
      <c r="B157" t="s">
        <v>454</v>
      </c>
      <c r="C157" s="111">
        <f>(L157/10.9375)+(J157/9.2105)+(F157/3.8889)-(K157/12.5)</f>
        <v>16.108565404194568</v>
      </c>
      <c r="D157" s="112">
        <f>(L157/10.9375)+(J157/9.2105)+(F157/3.8889)-(K157/12.5)</f>
        <v>16.108565404194568</v>
      </c>
      <c r="E157">
        <v>610</v>
      </c>
      <c r="F157">
        <v>31</v>
      </c>
      <c r="G157">
        <v>8</v>
      </c>
      <c r="H157">
        <v>0</v>
      </c>
      <c r="I157">
        <v>1520</v>
      </c>
      <c r="J157">
        <v>54</v>
      </c>
      <c r="K157">
        <v>7</v>
      </c>
      <c r="L157">
        <v>31</v>
      </c>
    </row>
    <row r="158" spans="1:12" ht="12.75">
      <c r="A158" t="s">
        <v>446</v>
      </c>
      <c r="B158" t="s">
        <v>455</v>
      </c>
      <c r="C158" s="111">
        <f>(L158/10.9375)+(J158/9.2105)+(F158/3.8889)-(K158/12.5)</f>
        <v>14.87997910214484</v>
      </c>
      <c r="D158" s="112">
        <f>(L158/10.9375)+(J158/9.2105)+(F158/3.8889)-(K158/12.5)</f>
        <v>14.87997910214484</v>
      </c>
      <c r="E158">
        <v>570</v>
      </c>
      <c r="F158">
        <v>39</v>
      </c>
      <c r="G158">
        <v>11</v>
      </c>
      <c r="H158">
        <v>0.5</v>
      </c>
      <c r="I158">
        <v>1090</v>
      </c>
      <c r="J158">
        <v>25</v>
      </c>
      <c r="K158">
        <v>3</v>
      </c>
      <c r="L158">
        <v>26</v>
      </c>
    </row>
    <row r="159" spans="1:12" ht="12.75">
      <c r="A159" t="s">
        <v>446</v>
      </c>
      <c r="B159" t="s">
        <v>456</v>
      </c>
      <c r="C159" s="111">
        <f>(L159/10.9375)+(J159/9.2105)+(F159/3.8889)-(K159/12.5)</f>
        <v>8.748559722503696</v>
      </c>
      <c r="D159" s="112">
        <f>(L159/10.9375)+(J159/9.2105)+(F159/3.8889)-(K159/12.5)</f>
        <v>8.748559722503696</v>
      </c>
      <c r="E159">
        <v>360</v>
      </c>
      <c r="F159">
        <v>21</v>
      </c>
      <c r="G159">
        <v>9</v>
      </c>
      <c r="H159">
        <v>0</v>
      </c>
      <c r="I159">
        <v>640</v>
      </c>
      <c r="J159">
        <v>12</v>
      </c>
      <c r="K159">
        <v>3</v>
      </c>
      <c r="L159">
        <v>25</v>
      </c>
    </row>
    <row r="160" spans="1:12" ht="12.75">
      <c r="A160" t="s">
        <v>446</v>
      </c>
      <c r="B160" t="s">
        <v>457</v>
      </c>
      <c r="C160" s="111">
        <f>(L160/10.9375)+(J160/9.2105)+(F160/3.8889)-(K160/12.5)</f>
        <v>28.42281724101719</v>
      </c>
      <c r="D160" s="112">
        <f>(L160/10.9375)+(J160/9.2105)+(F160/3.8889)-(K160/12.5)</f>
        <v>28.42281724101719</v>
      </c>
      <c r="E160">
        <v>1060</v>
      </c>
      <c r="F160">
        <v>75</v>
      </c>
      <c r="G160">
        <v>21</v>
      </c>
      <c r="H160">
        <v>1</v>
      </c>
      <c r="I160">
        <v>2130</v>
      </c>
      <c r="J160">
        <v>49</v>
      </c>
      <c r="K160">
        <v>6</v>
      </c>
      <c r="L160">
        <v>47</v>
      </c>
    </row>
    <row r="161" spans="1:12" ht="12.75">
      <c r="A161" t="s">
        <v>446</v>
      </c>
      <c r="B161" t="s">
        <v>458</v>
      </c>
      <c r="C161" s="111">
        <f>(L161/10.9375)+(J161/9.2105)+(F161/3.8889)-(K161/12.5)</f>
        <v>16.497120604185984</v>
      </c>
      <c r="D161" s="112">
        <f>(L161/10.9375)+(J161/9.2105)+(F161/3.8889)-(K161/12.5)</f>
        <v>16.497120604185984</v>
      </c>
      <c r="E161">
        <v>640</v>
      </c>
      <c r="F161">
        <v>40</v>
      </c>
      <c r="G161">
        <v>16</v>
      </c>
      <c r="H161">
        <v>0.5</v>
      </c>
      <c r="I161">
        <v>1220</v>
      </c>
      <c r="J161">
        <v>23</v>
      </c>
      <c r="K161">
        <v>5</v>
      </c>
      <c r="L161">
        <v>45</v>
      </c>
    </row>
    <row r="162" spans="1:12" ht="12.75">
      <c r="A162" t="s">
        <v>446</v>
      </c>
      <c r="B162" t="s">
        <v>459</v>
      </c>
      <c r="C162" s="111">
        <f>(L162/10.9375)+(J162/9.2105)+(F162/3.8889)-(K162/12.5)</f>
        <v>10.988553844969468</v>
      </c>
      <c r="D162" s="112">
        <f>(L162/10.9375)+(J162/9.2105)+(F162/3.8889)-(K162/12.5)</f>
        <v>10.988553844969468</v>
      </c>
      <c r="E162">
        <v>410</v>
      </c>
      <c r="F162">
        <v>29</v>
      </c>
      <c r="G162">
        <v>6</v>
      </c>
      <c r="H162">
        <v>0</v>
      </c>
      <c r="I162">
        <v>820</v>
      </c>
      <c r="J162">
        <v>12</v>
      </c>
      <c r="K162">
        <v>3</v>
      </c>
      <c r="L162">
        <v>27</v>
      </c>
    </row>
    <row r="163" spans="1:12" ht="12.75">
      <c r="A163" t="s">
        <v>446</v>
      </c>
      <c r="B163" t="s">
        <v>460</v>
      </c>
      <c r="C163" s="111">
        <f>(L163/10.9375)+(J163/9.2105)+(F163/3.8889)-(K163/12.5)</f>
        <v>4.6171425959386125</v>
      </c>
      <c r="D163" s="112">
        <f>(L163/10.9375)+(J163/9.2105)+(F163/3.8889)-(K163/12.5)</f>
        <v>4.6171425959386125</v>
      </c>
      <c r="E163">
        <v>190</v>
      </c>
      <c r="F163">
        <v>5</v>
      </c>
      <c r="G163">
        <v>2</v>
      </c>
      <c r="H163">
        <v>0</v>
      </c>
      <c r="I163">
        <v>450</v>
      </c>
      <c r="J163">
        <v>11</v>
      </c>
      <c r="K163">
        <v>3</v>
      </c>
      <c r="L163">
        <v>26</v>
      </c>
    </row>
    <row r="164" spans="1:12" ht="12.75">
      <c r="A164" t="s">
        <v>446</v>
      </c>
      <c r="B164" t="s">
        <v>461</v>
      </c>
      <c r="C164" s="111">
        <f>(L164/10.9375)+(J164/9.2105)+(F164/3.8889)-(K164/12.5)</f>
        <v>21.828537306264256</v>
      </c>
      <c r="D164" s="112">
        <f>(L164/10.9375)+(J164/9.2105)+(F164/3.8889)-(K164/12.5)</f>
        <v>21.828537306264256</v>
      </c>
      <c r="E164">
        <v>820</v>
      </c>
      <c r="F164">
        <v>57</v>
      </c>
      <c r="G164">
        <v>11</v>
      </c>
      <c r="H164">
        <v>1</v>
      </c>
      <c r="I164">
        <v>1640</v>
      </c>
      <c r="J164">
        <v>25</v>
      </c>
      <c r="K164">
        <v>6</v>
      </c>
      <c r="L164">
        <v>54</v>
      </c>
    </row>
    <row r="165" spans="1:12" ht="12.75">
      <c r="A165" t="s">
        <v>446</v>
      </c>
      <c r="B165" t="s">
        <v>462</v>
      </c>
      <c r="C165" s="111">
        <f>(L165/10.9375)+(J165/9.2105)+(F165/3.8889)-(K165/12.5)</f>
        <v>9.20571345310083</v>
      </c>
      <c r="D165" s="112">
        <f>(L165/10.9375)+(J165/9.2105)+(F165/3.8889)-(K165/12.5)</f>
        <v>9.20571345310083</v>
      </c>
      <c r="E165">
        <v>370</v>
      </c>
      <c r="F165">
        <v>10</v>
      </c>
      <c r="G165">
        <v>3.5</v>
      </c>
      <c r="H165">
        <v>0</v>
      </c>
      <c r="I165">
        <v>900</v>
      </c>
      <c r="J165">
        <v>21</v>
      </c>
      <c r="K165">
        <v>5</v>
      </c>
      <c r="L165">
        <v>52</v>
      </c>
    </row>
    <row r="166" spans="1:12" ht="12.75">
      <c r="A166" t="s">
        <v>446</v>
      </c>
      <c r="B166" t="s">
        <v>463</v>
      </c>
      <c r="C166" s="111">
        <f>(L166/10.9375)+(J166/9.2105)+(F166/3.8889)-(K166/12.5)</f>
        <v>17.239979575632375</v>
      </c>
      <c r="D166" s="112">
        <f>(L166/10.9375)+(J166/9.2105)+(F166/3.8889)-(K166/12.5)</f>
        <v>17.239979575632375</v>
      </c>
      <c r="E166">
        <v>620</v>
      </c>
      <c r="F166">
        <v>43</v>
      </c>
      <c r="G166">
        <v>8</v>
      </c>
      <c r="H166">
        <v>0</v>
      </c>
      <c r="I166">
        <v>1560</v>
      </c>
      <c r="J166">
        <v>36</v>
      </c>
      <c r="K166">
        <v>7</v>
      </c>
      <c r="L166">
        <v>31</v>
      </c>
    </row>
    <row r="167" spans="1:12" ht="12.75">
      <c r="A167" t="s">
        <v>446</v>
      </c>
      <c r="B167" t="s">
        <v>464</v>
      </c>
      <c r="C167" s="111">
        <f>(L167/10.9375)+(J167/9.2105)+(F167/3.8889)-(K167/12.5)</f>
        <v>12.525693649063369</v>
      </c>
      <c r="D167" s="112">
        <f>(L167/10.9375)+(J167/9.2105)+(F167/3.8889)-(K167/12.5)</f>
        <v>12.525693649063369</v>
      </c>
      <c r="E167">
        <v>450</v>
      </c>
      <c r="F167">
        <v>34</v>
      </c>
      <c r="G167">
        <v>6</v>
      </c>
      <c r="H167">
        <v>0</v>
      </c>
      <c r="I167">
        <v>1150</v>
      </c>
      <c r="J167">
        <v>14</v>
      </c>
      <c r="K167">
        <v>6</v>
      </c>
      <c r="L167">
        <v>30</v>
      </c>
    </row>
    <row r="168" spans="1:12" ht="12.75">
      <c r="A168" t="s">
        <v>446</v>
      </c>
      <c r="B168" t="s">
        <v>465</v>
      </c>
      <c r="C168" s="111">
        <f>(L168/10.9375)+(J168/9.2105)+(F168/3.8889)-(K168/12.5)</f>
        <v>29.4285396247012</v>
      </c>
      <c r="D168" s="112">
        <f>(L168/10.9375)+(J168/9.2105)+(F168/3.8889)-(K168/12.5)</f>
        <v>29.4285396247012</v>
      </c>
      <c r="E168">
        <v>1050</v>
      </c>
      <c r="F168">
        <v>72</v>
      </c>
      <c r="G168">
        <v>11</v>
      </c>
      <c r="H168">
        <v>0</v>
      </c>
      <c r="I168">
        <v>2530</v>
      </c>
      <c r="J168">
        <v>68</v>
      </c>
      <c r="K168">
        <v>13</v>
      </c>
      <c r="L168">
        <v>50</v>
      </c>
    </row>
    <row r="169" spans="1:12" ht="12.75">
      <c r="A169" t="s">
        <v>446</v>
      </c>
      <c r="B169" t="s">
        <v>466</v>
      </c>
      <c r="C169" s="111">
        <f>(L169/10.9375)+(J169/9.2105)+(F169/3.8889)-(K169/12.5)</f>
        <v>19.771397387888513</v>
      </c>
      <c r="D169" s="112">
        <f>(L169/10.9375)+(J169/9.2105)+(F169/3.8889)-(K169/12.5)</f>
        <v>19.771397387888513</v>
      </c>
      <c r="E169">
        <v>720</v>
      </c>
      <c r="F169">
        <v>53</v>
      </c>
      <c r="G169">
        <v>8</v>
      </c>
      <c r="H169">
        <v>0</v>
      </c>
      <c r="I169">
        <v>1700</v>
      </c>
      <c r="J169">
        <v>25</v>
      </c>
      <c r="K169">
        <v>12</v>
      </c>
      <c r="L169">
        <v>48</v>
      </c>
    </row>
    <row r="170" spans="1:12" ht="12.75">
      <c r="A170" t="s">
        <v>446</v>
      </c>
      <c r="B170" t="s">
        <v>467</v>
      </c>
      <c r="C170" s="111">
        <f>(L170/10.9375)+(J170/9.2105)+(F170/3.8889)-(K170/12.5)</f>
        <v>12.12569407355018</v>
      </c>
      <c r="D170" s="112">
        <f>(L170/10.9375)+(J170/9.2105)+(F170/3.8889)-(K170/12.5)</f>
        <v>12.12569407355018</v>
      </c>
      <c r="E170">
        <v>450</v>
      </c>
      <c r="F170">
        <v>33</v>
      </c>
      <c r="G170">
        <v>7</v>
      </c>
      <c r="H170">
        <v>0.5</v>
      </c>
      <c r="I170">
        <v>930</v>
      </c>
      <c r="J170">
        <v>13</v>
      </c>
      <c r="K170">
        <v>3</v>
      </c>
      <c r="L170">
        <v>27</v>
      </c>
    </row>
    <row r="171" spans="1:12" ht="12.75">
      <c r="A171" t="s">
        <v>446</v>
      </c>
      <c r="B171" t="s">
        <v>468</v>
      </c>
      <c r="C171" s="111">
        <f>(L171/10.9375)+(J171/9.2105)+(F171/3.8889)-(K171/12.5)</f>
        <v>5.645711085742927</v>
      </c>
      <c r="D171" s="112">
        <f>(L171/10.9375)+(J171/9.2105)+(F171/3.8889)-(K171/12.5)</f>
        <v>5.645711085742927</v>
      </c>
      <c r="E171">
        <v>230</v>
      </c>
      <c r="F171">
        <v>9</v>
      </c>
      <c r="G171">
        <v>3.5</v>
      </c>
      <c r="H171">
        <v>0</v>
      </c>
      <c r="I171">
        <v>560</v>
      </c>
      <c r="J171">
        <v>11</v>
      </c>
      <c r="K171">
        <v>3</v>
      </c>
      <c r="L171">
        <v>26</v>
      </c>
    </row>
    <row r="172" spans="1:12" ht="12.75">
      <c r="A172" t="s">
        <v>446</v>
      </c>
      <c r="B172" t="s">
        <v>469</v>
      </c>
      <c r="C172" s="111">
        <f>(L172/10.9375)+(J172/9.2105)+(F172/3.8889)-(K172/12.5)</f>
        <v>24.142816408323963</v>
      </c>
      <c r="D172" s="112">
        <f>(L172/10.9375)+(J172/9.2105)+(F172/3.8889)-(K172/12.5)</f>
        <v>24.142816408323963</v>
      </c>
      <c r="E172">
        <v>900</v>
      </c>
      <c r="F172">
        <v>66</v>
      </c>
      <c r="G172">
        <v>15</v>
      </c>
      <c r="H172">
        <v>1.5</v>
      </c>
      <c r="I172">
        <v>1860</v>
      </c>
      <c r="J172">
        <v>25</v>
      </c>
      <c r="K172">
        <v>6</v>
      </c>
      <c r="L172">
        <v>54</v>
      </c>
    </row>
    <row r="173" spans="1:12" ht="12.75">
      <c r="A173" t="s">
        <v>446</v>
      </c>
      <c r="B173" t="s">
        <v>470</v>
      </c>
      <c r="C173" s="111">
        <f>(L173/10.9375)+(J173/9.2105)+(F173/3.8889)-(K173/12.5)</f>
        <v>11.611421126589109</v>
      </c>
      <c r="D173" s="112">
        <f>(L173/10.9375)+(J173/9.2105)+(F173/3.8889)-(K173/12.5)</f>
        <v>11.611421126589109</v>
      </c>
      <c r="E173">
        <v>450</v>
      </c>
      <c r="F173">
        <v>19</v>
      </c>
      <c r="G173">
        <v>7</v>
      </c>
      <c r="H173">
        <v>0.5</v>
      </c>
      <c r="I173">
        <v>1120</v>
      </c>
      <c r="J173">
        <v>21</v>
      </c>
      <c r="K173">
        <v>5</v>
      </c>
      <c r="L173">
        <v>53</v>
      </c>
    </row>
    <row r="174" spans="1:12" ht="12.75">
      <c r="A174" t="s">
        <v>446</v>
      </c>
      <c r="B174" t="s">
        <v>471</v>
      </c>
      <c r="C174" s="111">
        <f>(L174/10.9375)+(J174/9.2105)+(F174/3.8889)-(K174/12.5)</f>
        <v>17.759979853196782</v>
      </c>
      <c r="D174" s="112">
        <f>(L174/10.9375)+(J174/9.2105)+(F174/3.8889)-(K174/12.5)</f>
        <v>17.759979853196782</v>
      </c>
      <c r="E174">
        <v>660</v>
      </c>
      <c r="F174">
        <v>46</v>
      </c>
      <c r="G174">
        <v>7</v>
      </c>
      <c r="H174">
        <v>1.5</v>
      </c>
      <c r="I174">
        <v>740</v>
      </c>
      <c r="J174">
        <v>44</v>
      </c>
      <c r="K174">
        <v>5</v>
      </c>
      <c r="L174">
        <v>17</v>
      </c>
    </row>
    <row r="175" spans="1:12" ht="12.75">
      <c r="A175" t="s">
        <v>446</v>
      </c>
      <c r="B175" t="s">
        <v>472</v>
      </c>
      <c r="C175" s="111">
        <f>(L175/10.9375)+(J175/9.2105)+(F175/3.8889)-(K175/12.5)</f>
        <v>8.457138742916758</v>
      </c>
      <c r="D175" s="112">
        <f>(L175/10.9375)+(J175/9.2105)+(F175/3.8889)-(K175/12.5)</f>
        <v>8.457138742916758</v>
      </c>
      <c r="E175">
        <v>320</v>
      </c>
      <c r="F175">
        <v>17</v>
      </c>
      <c r="G175">
        <v>3</v>
      </c>
      <c r="H175">
        <v>1</v>
      </c>
      <c r="I175">
        <v>620</v>
      </c>
      <c r="J175">
        <v>27</v>
      </c>
      <c r="K175">
        <v>5</v>
      </c>
      <c r="L175">
        <v>17</v>
      </c>
    </row>
    <row r="176" spans="1:12" ht="12.75">
      <c r="A176" t="s">
        <v>446</v>
      </c>
      <c r="B176" t="s">
        <v>473</v>
      </c>
      <c r="C176" s="111">
        <f>(L176/10.9375)+(J176/9.2105)+(F176/3.8889)-(K176/12.5)</f>
        <v>35.69710182884464</v>
      </c>
      <c r="D176" s="112">
        <f>(L176/10.9375)+(J176/9.2105)+(F176/3.8889)-(K176/12.5)</f>
        <v>35.69710182884464</v>
      </c>
      <c r="E176">
        <v>1310</v>
      </c>
      <c r="F176">
        <v>93</v>
      </c>
      <c r="G176">
        <v>15</v>
      </c>
      <c r="H176">
        <v>2.5</v>
      </c>
      <c r="I176">
        <v>1470</v>
      </c>
      <c r="J176">
        <v>88</v>
      </c>
      <c r="K176">
        <v>11</v>
      </c>
      <c r="L176">
        <v>34</v>
      </c>
    </row>
    <row r="177" spans="1:12" ht="12.75">
      <c r="A177" t="s">
        <v>446</v>
      </c>
      <c r="B177" t="s">
        <v>474</v>
      </c>
      <c r="C177" s="111">
        <f>(L177/10.9375)+(J177/9.2105)+(F177/3.8889)-(K177/12.5)</f>
        <v>16.9828478695082</v>
      </c>
      <c r="D177" s="112">
        <f>(L177/10.9375)+(J177/9.2105)+(F177/3.8889)-(K177/12.5)</f>
        <v>16.9828478695082</v>
      </c>
      <c r="E177">
        <v>650</v>
      </c>
      <c r="F177">
        <v>35</v>
      </c>
      <c r="G177">
        <v>6</v>
      </c>
      <c r="H177">
        <v>1.5</v>
      </c>
      <c r="I177">
        <v>1230</v>
      </c>
      <c r="J177">
        <v>53</v>
      </c>
      <c r="K177">
        <v>11</v>
      </c>
      <c r="L177">
        <v>34</v>
      </c>
    </row>
    <row r="178" spans="1:12" ht="12.75">
      <c r="A178" t="s">
        <v>446</v>
      </c>
      <c r="B178" t="s">
        <v>475</v>
      </c>
      <c r="C178" s="111">
        <f>(L178/10.9375)+(J178/9.2105)+(F178/3.8889)-(K178/12.5)</f>
        <v>18.605699559317927</v>
      </c>
      <c r="D178" s="112">
        <f>(L178/10.9375)+(J178/9.2105)+(F178/3.8889)-(K178/12.5)</f>
        <v>18.605699559317927</v>
      </c>
      <c r="E178">
        <v>690</v>
      </c>
      <c r="F178">
        <v>42</v>
      </c>
      <c r="G178">
        <v>6</v>
      </c>
      <c r="H178">
        <v>1</v>
      </c>
      <c r="I178">
        <v>1340</v>
      </c>
      <c r="J178">
        <v>52</v>
      </c>
      <c r="K178">
        <v>5</v>
      </c>
      <c r="L178">
        <v>28</v>
      </c>
    </row>
    <row r="179" spans="1:12" ht="12.75">
      <c r="A179" t="s">
        <v>446</v>
      </c>
      <c r="B179" t="s">
        <v>476</v>
      </c>
      <c r="C179" s="111">
        <f>(L179/10.9375)+(J179/9.2105)+(F179/3.8889)-(K179/12.5)</f>
        <v>9.194286710261505</v>
      </c>
      <c r="D179" s="112">
        <f>(L179/10.9375)+(J179/9.2105)+(F179/3.8889)-(K179/12.5)</f>
        <v>9.194286710261505</v>
      </c>
      <c r="E179">
        <v>360</v>
      </c>
      <c r="F179">
        <v>13</v>
      </c>
      <c r="G179">
        <v>1.5</v>
      </c>
      <c r="H179">
        <v>1</v>
      </c>
      <c r="I179">
        <v>1220</v>
      </c>
      <c r="J179">
        <v>34</v>
      </c>
      <c r="K179">
        <v>5</v>
      </c>
      <c r="L179">
        <v>28</v>
      </c>
    </row>
    <row r="180" spans="1:12" ht="12.75">
      <c r="A180" t="s">
        <v>446</v>
      </c>
      <c r="B180" t="s">
        <v>477</v>
      </c>
      <c r="C180" s="111">
        <f>(L180/10.9375)+(J180/9.2105)+(F180/3.8889)-(K180/12.5)</f>
        <v>33.37139898799384</v>
      </c>
      <c r="D180" s="112">
        <f>(L180/10.9375)+(J180/9.2105)+(F180/3.8889)-(K180/12.5)</f>
        <v>33.37139898799384</v>
      </c>
      <c r="E180">
        <v>1240</v>
      </c>
      <c r="F180">
        <v>77</v>
      </c>
      <c r="G180">
        <v>12</v>
      </c>
      <c r="H180">
        <v>2.5</v>
      </c>
      <c r="I180">
        <v>2000</v>
      </c>
      <c r="J180">
        <v>87</v>
      </c>
      <c r="K180">
        <v>9</v>
      </c>
      <c r="L180">
        <v>53</v>
      </c>
    </row>
    <row r="181" spans="1:12" ht="12.75">
      <c r="A181" t="s">
        <v>446</v>
      </c>
      <c r="B181" t="s">
        <v>478</v>
      </c>
      <c r="C181" s="111">
        <f>(L181/10.9375)+(J181/9.2105)+(F181/3.8889)-(K181/12.5)</f>
        <v>14.765716767433796</v>
      </c>
      <c r="D181" s="112">
        <f>(L181/10.9375)+(J181/9.2105)+(F181/3.8889)-(K181/12.5)</f>
        <v>14.765716767433796</v>
      </c>
      <c r="E181">
        <v>570</v>
      </c>
      <c r="F181">
        <v>19</v>
      </c>
      <c r="G181">
        <v>3</v>
      </c>
      <c r="H181">
        <v>1.5</v>
      </c>
      <c r="I181">
        <v>1750</v>
      </c>
      <c r="J181">
        <v>53</v>
      </c>
      <c r="K181">
        <v>9</v>
      </c>
      <c r="L181">
        <v>53</v>
      </c>
    </row>
    <row r="182" spans="1:12" ht="12.75">
      <c r="A182" t="s">
        <v>446</v>
      </c>
      <c r="B182" t="s">
        <v>479</v>
      </c>
      <c r="C182" s="111">
        <f>(L182/10.9375)+(J182/9.2105)+(F182/3.8889)-(K182/12.5)</f>
        <v>21.594270187916454</v>
      </c>
      <c r="D182" s="112">
        <f>(L182/10.9375)+(J182/9.2105)+(F182/3.8889)-(K182/12.5)</f>
        <v>21.594270187916454</v>
      </c>
      <c r="E182">
        <v>810</v>
      </c>
      <c r="F182">
        <v>49</v>
      </c>
      <c r="G182">
        <v>11</v>
      </c>
      <c r="H182">
        <v>0.5</v>
      </c>
      <c r="I182">
        <v>1510</v>
      </c>
      <c r="J182">
        <v>66</v>
      </c>
      <c r="K182">
        <v>8</v>
      </c>
      <c r="L182">
        <v>27</v>
      </c>
    </row>
    <row r="183" spans="1:12" ht="12.75">
      <c r="A183" t="s">
        <v>446</v>
      </c>
      <c r="B183" t="s">
        <v>480</v>
      </c>
      <c r="C183" s="111">
        <f>(L183/10.9375)+(J183/9.2105)+(F183/3.8889)-(K183/12.5)</f>
        <v>15.268562808272979</v>
      </c>
      <c r="D183" s="112">
        <f>(L183/10.9375)+(J183/9.2105)+(F183/3.8889)-(K183/12.5)</f>
        <v>15.268562808272979</v>
      </c>
      <c r="E183">
        <v>580</v>
      </c>
      <c r="F183">
        <v>32</v>
      </c>
      <c r="G183">
        <v>9</v>
      </c>
      <c r="H183">
        <v>0</v>
      </c>
      <c r="I183">
        <v>1210</v>
      </c>
      <c r="J183">
        <v>48</v>
      </c>
      <c r="K183">
        <v>8</v>
      </c>
      <c r="L183">
        <v>27</v>
      </c>
    </row>
    <row r="184" spans="1:12" ht="12.75">
      <c r="A184" t="s">
        <v>446</v>
      </c>
      <c r="B184" t="s">
        <v>481</v>
      </c>
      <c r="C184" s="111">
        <f>(L184/10.9375)+(J184/9.2105)+(F184/3.8889)-(K184/12.5)</f>
        <v>35.63997399210249</v>
      </c>
      <c r="D184" s="112">
        <f>(L184/10.9375)+(J184/9.2105)+(F184/3.8889)-(K184/12.5)</f>
        <v>35.63997399210249</v>
      </c>
      <c r="E184">
        <v>1340</v>
      </c>
      <c r="F184">
        <v>81</v>
      </c>
      <c r="G184">
        <v>17</v>
      </c>
      <c r="H184">
        <v>1</v>
      </c>
      <c r="I184">
        <v>2600</v>
      </c>
      <c r="J184">
        <v>108</v>
      </c>
      <c r="K184">
        <v>14</v>
      </c>
      <c r="L184">
        <v>46</v>
      </c>
    </row>
    <row r="185" spans="1:12" ht="12.75">
      <c r="A185" t="s">
        <v>446</v>
      </c>
      <c r="B185" t="s">
        <v>482</v>
      </c>
      <c r="C185" s="111">
        <f>(L185/10.9375)+(J185/9.2105)+(F185/3.8889)-(K185/12.5)</f>
        <v>23.10855787771382</v>
      </c>
      <c r="D185" s="112">
        <f>(L185/10.9375)+(J185/9.2105)+(F185/3.8889)-(K185/12.5)</f>
        <v>23.10855787771382</v>
      </c>
      <c r="E185">
        <v>880</v>
      </c>
      <c r="F185">
        <v>48</v>
      </c>
      <c r="G185">
        <v>12</v>
      </c>
      <c r="H185">
        <v>0.5</v>
      </c>
      <c r="I185">
        <v>1990</v>
      </c>
      <c r="J185">
        <v>70</v>
      </c>
      <c r="K185">
        <v>13</v>
      </c>
      <c r="L185">
        <v>46</v>
      </c>
    </row>
    <row r="186" spans="1:12" ht="12.75">
      <c r="A186" t="s">
        <v>446</v>
      </c>
      <c r="B186" t="s">
        <v>483</v>
      </c>
      <c r="C186" s="111">
        <f>(L186/10.9375)+(J186/9.2105)+(F186/3.8889)-(K186/12.5)</f>
        <v>26.714248636931032</v>
      </c>
      <c r="D186" s="112">
        <f>(L186/10.9375)+(J186/9.2105)+(F186/3.8889)-(K186/12.5)</f>
        <v>26.714248636931032</v>
      </c>
      <c r="E186">
        <v>990</v>
      </c>
      <c r="F186">
        <v>72</v>
      </c>
      <c r="G186">
        <v>21</v>
      </c>
      <c r="H186">
        <v>1</v>
      </c>
      <c r="I186">
        <v>2560</v>
      </c>
      <c r="J186">
        <v>51</v>
      </c>
      <c r="K186">
        <v>9</v>
      </c>
      <c r="L186">
        <v>37</v>
      </c>
    </row>
    <row r="187" spans="1:12" ht="12.75">
      <c r="A187" t="s">
        <v>446</v>
      </c>
      <c r="B187" t="s">
        <v>484</v>
      </c>
      <c r="C187" s="111">
        <f>(L187/10.9375)+(J187/9.2105)+(F187/3.8889)-(K187/12.5)</f>
        <v>21.234262400151696</v>
      </c>
      <c r="D187" s="112">
        <f>(L187/10.9375)+(J187/9.2105)+(F187/3.8889)-(K187/12.5)</f>
        <v>21.234262400151696</v>
      </c>
      <c r="E187">
        <v>800</v>
      </c>
      <c r="F187">
        <v>52</v>
      </c>
      <c r="G187">
        <v>18</v>
      </c>
      <c r="H187">
        <v>1</v>
      </c>
      <c r="I187">
        <v>1920</v>
      </c>
      <c r="J187">
        <v>48</v>
      </c>
      <c r="K187">
        <v>8</v>
      </c>
      <c r="L187">
        <v>36</v>
      </c>
    </row>
    <row r="188" spans="1:12" ht="12.75">
      <c r="A188" t="s">
        <v>446</v>
      </c>
      <c r="B188" t="s">
        <v>485</v>
      </c>
      <c r="C188" s="111">
        <f>(L188/10.9375)+(J188/9.2105)+(F188/3.8889)-(K188/12.5)</f>
        <v>35.07423464514668</v>
      </c>
      <c r="D188" s="112">
        <f>(L188/10.9375)+(J188/9.2105)+(F188/3.8889)-(K188/12.5)</f>
        <v>35.07423464514668</v>
      </c>
      <c r="E188">
        <v>1300</v>
      </c>
      <c r="F188">
        <v>94</v>
      </c>
      <c r="G188">
        <v>25</v>
      </c>
      <c r="H188">
        <v>1.5</v>
      </c>
      <c r="I188">
        <v>3540</v>
      </c>
      <c r="J188">
        <v>58</v>
      </c>
      <c r="K188">
        <v>11</v>
      </c>
      <c r="L188">
        <v>60</v>
      </c>
    </row>
    <row r="189" spans="1:12" ht="12.75">
      <c r="A189" t="s">
        <v>446</v>
      </c>
      <c r="B189" t="s">
        <v>486</v>
      </c>
      <c r="C189" s="111">
        <f>(L189/10.9375)+(J189/9.2105)+(F189/3.8889)-(K189/12.5)</f>
        <v>23.925690432811614</v>
      </c>
      <c r="D189" s="112">
        <f>(L189/10.9375)+(J189/9.2105)+(F189/3.8889)-(K189/12.5)</f>
        <v>23.925690432811614</v>
      </c>
      <c r="E189">
        <v>910</v>
      </c>
      <c r="F189">
        <v>54</v>
      </c>
      <c r="G189">
        <v>18</v>
      </c>
      <c r="H189">
        <v>1</v>
      </c>
      <c r="I189">
        <v>2250</v>
      </c>
      <c r="J189">
        <v>51</v>
      </c>
      <c r="K189">
        <v>10</v>
      </c>
      <c r="L189">
        <v>58</v>
      </c>
    </row>
    <row r="190" spans="1:12" ht="12.75">
      <c r="A190" t="s">
        <v>446</v>
      </c>
      <c r="B190" t="s">
        <v>487</v>
      </c>
      <c r="C190" s="111">
        <f>(L190/10.9375)+(J190/9.2105)+(F190/3.8889)-(K190/12.5)</f>
        <v>8.591436122489446</v>
      </c>
      <c r="D190" s="112">
        <f>(L190/10.9375)+(J190/9.2105)+(F190/3.8889)-(K190/12.5)</f>
        <v>8.591436122489446</v>
      </c>
      <c r="E190">
        <v>340</v>
      </c>
      <c r="F190">
        <v>4.5</v>
      </c>
      <c r="G190">
        <v>1</v>
      </c>
      <c r="H190">
        <v>0</v>
      </c>
      <c r="I190">
        <v>2060</v>
      </c>
      <c r="J190">
        <v>35</v>
      </c>
      <c r="K190">
        <v>6</v>
      </c>
      <c r="L190">
        <v>45</v>
      </c>
    </row>
    <row r="191" spans="1:12" ht="12.75">
      <c r="A191" t="s">
        <v>488</v>
      </c>
      <c r="B191" t="s">
        <v>326</v>
      </c>
      <c r="C191" s="111">
        <f>(L191/10.9375)+(J191/9.2105)+(F191/3.8889)-(K191/12.5)</f>
        <v>6.188564130654367</v>
      </c>
      <c r="D191" s="112">
        <f>(L191/10.9375)+(J191/9.2105)+(F191/3.8889)-(K191/12.5)</f>
        <v>6.188564130654367</v>
      </c>
      <c r="E191">
        <v>230</v>
      </c>
      <c r="F191">
        <v>15</v>
      </c>
      <c r="G191">
        <v>7</v>
      </c>
      <c r="H191">
        <v>0</v>
      </c>
      <c r="I191">
        <v>390</v>
      </c>
      <c r="J191">
        <v>12</v>
      </c>
      <c r="K191">
        <v>2</v>
      </c>
      <c r="L191">
        <v>13</v>
      </c>
    </row>
    <row r="192" spans="1:12" ht="12.75">
      <c r="A192" t="s">
        <v>488</v>
      </c>
      <c r="B192" t="s">
        <v>420</v>
      </c>
      <c r="C192" s="111">
        <f>(L192/10.9375)+(J192/9.2105)+(F192/3.8889)-(K192/12.5)</f>
        <v>30.268527853272584</v>
      </c>
      <c r="D192" s="112">
        <f>(L192/10.9375)+(J192/9.2105)+(F192/3.8889)-(K192/12.5)</f>
        <v>30.268527853272584</v>
      </c>
      <c r="E192">
        <v>1130</v>
      </c>
      <c r="F192">
        <v>80</v>
      </c>
      <c r="G192">
        <v>28</v>
      </c>
      <c r="H192">
        <v>4</v>
      </c>
      <c r="I192">
        <v>3550</v>
      </c>
      <c r="J192">
        <v>49</v>
      </c>
      <c r="K192">
        <v>7</v>
      </c>
      <c r="L192">
        <v>54</v>
      </c>
    </row>
    <row r="193" spans="1:12" ht="12.75">
      <c r="A193" t="s">
        <v>488</v>
      </c>
      <c r="B193" t="s">
        <v>489</v>
      </c>
      <c r="C193" s="111">
        <f>(L193/10.9375)+(J193/9.2105)+(F193/3.8889)-(K193/12.5)</f>
        <v>18.99427604909052</v>
      </c>
      <c r="D193" s="112">
        <f>(L193/10.9375)+(J193/9.2105)+(F193/3.8889)-(K193/12.5)</f>
        <v>18.99427604909052</v>
      </c>
      <c r="E193">
        <v>720</v>
      </c>
      <c r="F193">
        <v>33</v>
      </c>
      <c r="G193">
        <v>11</v>
      </c>
      <c r="H193">
        <v>0</v>
      </c>
      <c r="I193">
        <v>1810</v>
      </c>
      <c r="J193">
        <v>47</v>
      </c>
      <c r="K193">
        <v>1</v>
      </c>
      <c r="L193">
        <v>60</v>
      </c>
    </row>
    <row r="194" spans="1:12" ht="12.75">
      <c r="A194" t="s">
        <v>488</v>
      </c>
      <c r="B194" t="s">
        <v>490</v>
      </c>
      <c r="C194" s="111">
        <f>(L194/10.9375)+(J194/9.2105)+(F194/3.8889)-(K194/12.5)</f>
        <v>19.228557436866847</v>
      </c>
      <c r="D194" s="112">
        <f>(L194/10.9375)+(J194/9.2105)+(F194/3.8889)-(K194/12.5)</f>
        <v>19.228557436866847</v>
      </c>
      <c r="E194">
        <v>710</v>
      </c>
      <c r="F194">
        <v>41</v>
      </c>
      <c r="G194">
        <v>8</v>
      </c>
      <c r="H194">
        <v>0.5</v>
      </c>
      <c r="I194">
        <v>1760</v>
      </c>
      <c r="J194">
        <v>52</v>
      </c>
      <c r="K194">
        <v>2</v>
      </c>
      <c r="L194">
        <v>35</v>
      </c>
    </row>
    <row r="195" spans="1:12" ht="12.75">
      <c r="A195" t="s">
        <v>488</v>
      </c>
      <c r="B195" t="s">
        <v>427</v>
      </c>
      <c r="C195" s="111">
        <f>(L195/10.9375)+(J195/9.2105)+(F195/3.8889)-(K195/12.5)</f>
        <v>27.73140151855454</v>
      </c>
      <c r="D195" s="112">
        <f>(L195/10.9375)+(J195/9.2105)+(F195/3.8889)-(K195/12.5)</f>
        <v>27.73140151855454</v>
      </c>
      <c r="E195">
        <v>1050</v>
      </c>
      <c r="F195">
        <v>63</v>
      </c>
      <c r="G195">
        <v>18</v>
      </c>
      <c r="H195">
        <v>1</v>
      </c>
      <c r="I195">
        <v>3600</v>
      </c>
      <c r="J195">
        <v>62</v>
      </c>
      <c r="K195">
        <v>4</v>
      </c>
      <c r="L195">
        <v>56</v>
      </c>
    </row>
    <row r="196" spans="1:12" ht="12.75">
      <c r="A196" t="s">
        <v>488</v>
      </c>
      <c r="B196" t="s">
        <v>491</v>
      </c>
      <c r="C196" s="111">
        <f>(L196/10.9375)+(J196/9.2105)+(F196/3.8889)-(K196/12.5)</f>
        <v>27.49140341242491</v>
      </c>
      <c r="D196" s="112">
        <f>(L196/10.9375)+(J196/9.2105)+(F196/3.8889)-(K196/12.5)</f>
        <v>27.49140341242491</v>
      </c>
      <c r="E196">
        <v>1040</v>
      </c>
      <c r="F196">
        <v>60</v>
      </c>
      <c r="G196">
        <v>29</v>
      </c>
      <c r="H196">
        <v>1</v>
      </c>
      <c r="I196">
        <v>3280</v>
      </c>
      <c r="J196">
        <v>61</v>
      </c>
      <c r="K196">
        <v>4</v>
      </c>
      <c r="L196">
        <v>63</v>
      </c>
    </row>
    <row r="197" spans="1:12" ht="12.75">
      <c r="A197" t="s">
        <v>488</v>
      </c>
      <c r="B197" t="s">
        <v>329</v>
      </c>
      <c r="C197" s="111">
        <f>(L197/10.9375)+(J197/9.2105)+(F197/3.8889)-(K197/12.5)</f>
        <v>16.491421159309436</v>
      </c>
      <c r="D197" s="112">
        <f>(L197/10.9375)+(J197/9.2105)+(F197/3.8889)-(K197/12.5)</f>
        <v>16.491421159309436</v>
      </c>
      <c r="E197">
        <v>630</v>
      </c>
      <c r="F197">
        <v>35</v>
      </c>
      <c r="G197">
        <v>12</v>
      </c>
      <c r="H197">
        <v>1</v>
      </c>
      <c r="I197">
        <v>1670</v>
      </c>
      <c r="J197">
        <v>59</v>
      </c>
      <c r="K197">
        <v>7</v>
      </c>
      <c r="L197">
        <v>18</v>
      </c>
    </row>
    <row r="198" spans="1:12" ht="12.75">
      <c r="A198" t="s">
        <v>488</v>
      </c>
      <c r="B198" t="s">
        <v>492</v>
      </c>
      <c r="C198" s="111">
        <f>(L198/10.9375)+(J198/9.2105)+(F198/3.8889)-(K198/12.5)</f>
        <v>29.95426184510265</v>
      </c>
      <c r="D198" s="112">
        <f>(L198/10.9375)+(J198/9.2105)+(F198/3.8889)-(K198/12.5)</f>
        <v>29.95426184510265</v>
      </c>
      <c r="E198">
        <v>1130</v>
      </c>
      <c r="F198">
        <v>65</v>
      </c>
      <c r="G198">
        <v>21</v>
      </c>
      <c r="H198">
        <v>1</v>
      </c>
      <c r="I198">
        <v>3460</v>
      </c>
      <c r="J198">
        <v>77</v>
      </c>
      <c r="K198">
        <v>3</v>
      </c>
      <c r="L198">
        <v>56</v>
      </c>
    </row>
    <row r="199" spans="1:12" ht="12.75">
      <c r="A199" t="s">
        <v>488</v>
      </c>
      <c r="B199" t="s">
        <v>331</v>
      </c>
      <c r="C199" s="111">
        <f>(L199/10.9375)+(J199/9.2105)+(F199/3.8889)-(K199/12.5)</f>
        <v>14.605711477668944</v>
      </c>
      <c r="D199" s="112">
        <f>(L199/10.9375)+(J199/9.2105)+(F199/3.8889)-(K199/12.5)</f>
        <v>14.605711477668944</v>
      </c>
      <c r="E199">
        <v>540</v>
      </c>
      <c r="F199">
        <v>30</v>
      </c>
      <c r="G199">
        <v>6</v>
      </c>
      <c r="H199">
        <v>0</v>
      </c>
      <c r="I199">
        <v>750</v>
      </c>
      <c r="J199">
        <v>62</v>
      </c>
      <c r="K199">
        <v>6</v>
      </c>
      <c r="L199">
        <v>7</v>
      </c>
    </row>
    <row r="200" spans="1:12" ht="12.75">
      <c r="A200" t="s">
        <v>488</v>
      </c>
      <c r="B200" t="s">
        <v>333</v>
      </c>
      <c r="C200" s="111">
        <f>(L200/10.9375)+(J200/9.2105)+(F200/3.8889)-(K200/12.5)</f>
        <v>1.697148130627312</v>
      </c>
      <c r="D200" s="112">
        <f>(L200/10.9375)+(J200/9.2105)+(F200/3.8889)-(K200/12.5)</f>
        <v>1.697148130627312</v>
      </c>
      <c r="E200">
        <v>70</v>
      </c>
      <c r="F200">
        <v>0</v>
      </c>
      <c r="G200">
        <v>0</v>
      </c>
      <c r="H200">
        <v>0</v>
      </c>
      <c r="I200">
        <v>0</v>
      </c>
      <c r="J200">
        <v>17</v>
      </c>
      <c r="K200">
        <v>3</v>
      </c>
      <c r="L200">
        <v>1</v>
      </c>
    </row>
    <row r="201" spans="1:12" ht="12.75">
      <c r="A201" t="s">
        <v>488</v>
      </c>
      <c r="B201" t="s">
        <v>334</v>
      </c>
      <c r="C201" s="111">
        <f>(L201/10.9375)+(J201/9.2105)+(F201/3.8889)-(K201/12.5)</f>
        <v>10.560001861309575</v>
      </c>
      <c r="D201" s="112">
        <f>(L201/10.9375)+(J201/9.2105)+(F201/3.8889)-(K201/12.5)</f>
        <v>10.560001861309575</v>
      </c>
      <c r="E201">
        <v>400</v>
      </c>
      <c r="F201">
        <v>19</v>
      </c>
      <c r="G201">
        <v>3.5</v>
      </c>
      <c r="H201">
        <v>0</v>
      </c>
      <c r="I201">
        <v>740</v>
      </c>
      <c r="J201">
        <v>51</v>
      </c>
      <c r="K201">
        <v>4</v>
      </c>
      <c r="L201">
        <v>5</v>
      </c>
    </row>
    <row r="202" spans="1:12" ht="12.75">
      <c r="A202" t="s">
        <v>488</v>
      </c>
      <c r="B202" t="s">
        <v>493</v>
      </c>
      <c r="C202" s="111">
        <f>(L202/10.9375)+(J202/9.2105)+(F202/3.8889)-(K202/12.5)</f>
        <v>22.582834612415628</v>
      </c>
      <c r="D202" s="112">
        <f>(L202/10.9375)+(J202/9.2105)+(F202/3.8889)-(K202/12.5)</f>
        <v>22.582834612415628</v>
      </c>
      <c r="E202">
        <v>820</v>
      </c>
      <c r="F202">
        <v>56</v>
      </c>
      <c r="G202">
        <v>9</v>
      </c>
      <c r="H202">
        <v>0.5</v>
      </c>
      <c r="I202">
        <v>1160</v>
      </c>
      <c r="J202">
        <v>60</v>
      </c>
      <c r="K202">
        <v>2</v>
      </c>
      <c r="L202">
        <v>20</v>
      </c>
    </row>
    <row r="203" spans="1:12" ht="12.75">
      <c r="A203" t="s">
        <v>488</v>
      </c>
      <c r="B203" t="s">
        <v>494</v>
      </c>
      <c r="C203" s="111">
        <f>(L203/10.9375)+(J203/9.2105)+(F203/3.8889)-(K203/12.5)</f>
        <v>23.708565110349767</v>
      </c>
      <c r="D203" s="112">
        <f>(L203/10.9375)+(J203/9.2105)+(F203/3.8889)-(K203/12.5)</f>
        <v>23.708565110349767</v>
      </c>
      <c r="E203">
        <v>900</v>
      </c>
      <c r="F203">
        <v>39</v>
      </c>
      <c r="G203">
        <v>15</v>
      </c>
      <c r="H203">
        <v>0.5</v>
      </c>
      <c r="I203">
        <v>2380</v>
      </c>
      <c r="J203">
        <v>72</v>
      </c>
      <c r="K203">
        <v>1</v>
      </c>
      <c r="L203">
        <v>65</v>
      </c>
    </row>
    <row r="204" spans="1:12" ht="12.75">
      <c r="A204" t="s">
        <v>488</v>
      </c>
      <c r="B204" t="s">
        <v>495</v>
      </c>
      <c r="C204" s="111">
        <f>(L204/10.9375)+(J204/9.2105)+(F204/3.8889)-(K204/12.5)</f>
        <v>28.18285159204758</v>
      </c>
      <c r="D204" s="112">
        <f>(L204/10.9375)+(J204/9.2105)+(F204/3.8889)-(K204/12.5)</f>
        <v>28.18285159204758</v>
      </c>
      <c r="E204">
        <v>1060</v>
      </c>
      <c r="F204">
        <v>54</v>
      </c>
      <c r="G204">
        <v>11</v>
      </c>
      <c r="H204">
        <v>1.5</v>
      </c>
      <c r="I204">
        <v>2640</v>
      </c>
      <c r="J204">
        <v>110</v>
      </c>
      <c r="K204">
        <v>6</v>
      </c>
      <c r="L204">
        <v>31</v>
      </c>
    </row>
    <row r="205" spans="1:12" ht="12.75">
      <c r="A205" t="s">
        <v>488</v>
      </c>
      <c r="B205" t="s">
        <v>496</v>
      </c>
      <c r="C205" s="111">
        <f>(L205/10.9375)+(J205/9.2105)+(F205/3.8889)-(K205/12.5)</f>
        <v>0.6914307428633469</v>
      </c>
      <c r="D205" s="112">
        <f>(L205/10.9375)+(J205/9.2105)+(F205/3.8889)-(K205/12.5)</f>
        <v>0.6914307428633469</v>
      </c>
      <c r="E205">
        <v>35</v>
      </c>
      <c r="F205">
        <v>0</v>
      </c>
      <c r="G205">
        <v>0</v>
      </c>
      <c r="H205">
        <v>0</v>
      </c>
      <c r="I205">
        <v>260</v>
      </c>
      <c r="J205" s="113">
        <v>7</v>
      </c>
      <c r="K205" s="113">
        <v>2</v>
      </c>
      <c r="L205" s="113">
        <v>1</v>
      </c>
    </row>
    <row r="206" spans="1:12" ht="12.75">
      <c r="A206" t="s">
        <v>488</v>
      </c>
      <c r="B206" t="s">
        <v>496</v>
      </c>
      <c r="C206" s="111">
        <f>(L206/10.9375)+(J206/9.2105)+(F206/3.8889)-(K206/12.5)</f>
        <v>1.011431363273283</v>
      </c>
      <c r="D206" s="112">
        <f>(L206/10.9375)+(J206/9.2105)+(F206/3.8889)-(K206/12.5)</f>
        <v>1.011431363273283</v>
      </c>
      <c r="E206">
        <v>50</v>
      </c>
      <c r="F206">
        <v>0</v>
      </c>
      <c r="G206">
        <v>0</v>
      </c>
      <c r="H206">
        <v>0</v>
      </c>
      <c r="I206">
        <v>340</v>
      </c>
      <c r="J206" s="113">
        <v>9</v>
      </c>
      <c r="K206" s="113">
        <v>3</v>
      </c>
      <c r="L206" s="113">
        <v>3</v>
      </c>
    </row>
    <row r="207" spans="1:12" ht="12.75">
      <c r="A207" t="s">
        <v>488</v>
      </c>
      <c r="B207" t="s">
        <v>497</v>
      </c>
      <c r="C207" s="111">
        <f>(L207/10.9375)+(J207/9.2105)+(F207/3.8889)-(K207/12.5)</f>
        <v>26.03427937978365</v>
      </c>
      <c r="D207" s="112">
        <f>(L207/10.9375)+(J207/9.2105)+(F207/3.8889)-(K207/12.5)</f>
        <v>26.03427937978365</v>
      </c>
      <c r="E207">
        <v>960</v>
      </c>
      <c r="F207">
        <v>50</v>
      </c>
      <c r="G207">
        <v>12</v>
      </c>
      <c r="H207">
        <v>0</v>
      </c>
      <c r="I207">
        <v>2180</v>
      </c>
      <c r="J207">
        <v>98</v>
      </c>
      <c r="K207">
        <v>6</v>
      </c>
      <c r="L207">
        <v>33</v>
      </c>
    </row>
    <row r="208" spans="1:12" ht="12.75">
      <c r="A208" t="s">
        <v>488</v>
      </c>
      <c r="B208" t="s">
        <v>498</v>
      </c>
      <c r="C208" s="111">
        <f>(L208/10.9375)+(J208/9.2105)+(F208/3.8889)-(K208/12.5)</f>
        <v>22.605719673640117</v>
      </c>
      <c r="D208" s="112">
        <f>(L208/10.9375)+(J208/9.2105)+(F208/3.8889)-(K208/12.5)</f>
        <v>22.605719673640117</v>
      </c>
      <c r="E208">
        <v>840</v>
      </c>
      <c r="F208">
        <v>37</v>
      </c>
      <c r="G208">
        <v>8</v>
      </c>
      <c r="H208">
        <v>0.5</v>
      </c>
      <c r="I208">
        <v>2580</v>
      </c>
      <c r="J208">
        <v>105</v>
      </c>
      <c r="K208">
        <v>4</v>
      </c>
      <c r="L208">
        <v>22</v>
      </c>
    </row>
    <row r="209" spans="1:12" ht="12.75">
      <c r="A209" t="s">
        <v>488</v>
      </c>
      <c r="B209" t="s">
        <v>499</v>
      </c>
      <c r="C209" s="111">
        <f>(L209/10.9375)+(J209/9.2105)+(F209/3.8889)-(K209/12.5)</f>
        <v>8.271439844949061</v>
      </c>
      <c r="D209" s="112">
        <f>(L209/10.9375)+(J209/9.2105)+(F209/3.8889)-(K209/12.5)</f>
        <v>8.271439844949061</v>
      </c>
      <c r="E209">
        <v>320</v>
      </c>
      <c r="F209">
        <v>4.5</v>
      </c>
      <c r="G209">
        <v>1</v>
      </c>
      <c r="H209">
        <v>0</v>
      </c>
      <c r="I209">
        <v>730</v>
      </c>
      <c r="J209">
        <v>47</v>
      </c>
      <c r="K209">
        <v>8</v>
      </c>
      <c r="L209">
        <v>29</v>
      </c>
    </row>
    <row r="210" spans="1:12" ht="12.75">
      <c r="A210" t="s">
        <v>488</v>
      </c>
      <c r="B210" t="s">
        <v>500</v>
      </c>
      <c r="C210" s="111">
        <f>(L210/10.9375)+(J210/9.2105)+(F210/3.8889)-(K210/12.5)</f>
        <v>30.931396424712815</v>
      </c>
      <c r="D210" s="112">
        <f>(L210/10.9375)+(J210/9.2105)+(F210/3.8889)-(K210/12.5)</f>
        <v>30.931396424712815</v>
      </c>
      <c r="E210">
        <v>1140</v>
      </c>
      <c r="F210">
        <v>75</v>
      </c>
      <c r="G210">
        <v>22</v>
      </c>
      <c r="H210">
        <v>1.5</v>
      </c>
      <c r="I210">
        <v>2740</v>
      </c>
      <c r="J210">
        <v>74</v>
      </c>
      <c r="K210">
        <v>4</v>
      </c>
      <c r="L210">
        <v>43</v>
      </c>
    </row>
    <row r="211" spans="1:12" ht="12.75">
      <c r="A211" t="s">
        <v>501</v>
      </c>
      <c r="B211" t="s">
        <v>502</v>
      </c>
      <c r="C211" s="111">
        <f>(L211/10.9375)+(J211/9.2105)+(F211/3.8889)-(K211/12.5)</f>
        <v>34.31427430230209</v>
      </c>
      <c r="D211" s="112">
        <f>(L211/10.9375)+(J211/9.2105)+(F211/3.8889)-(K211/12.5)</f>
        <v>34.31427430230209</v>
      </c>
      <c r="E211">
        <v>1280</v>
      </c>
      <c r="F211">
        <v>70</v>
      </c>
      <c r="G211">
        <v>13</v>
      </c>
      <c r="H211">
        <v>0.5</v>
      </c>
      <c r="I211">
        <v>3170</v>
      </c>
      <c r="J211">
        <v>129</v>
      </c>
      <c r="K211">
        <v>10</v>
      </c>
      <c r="L211">
        <v>34</v>
      </c>
    </row>
    <row r="212" spans="1:12" ht="12.75">
      <c r="A212" t="s">
        <v>501</v>
      </c>
      <c r="B212" t="s">
        <v>503</v>
      </c>
      <c r="C212" s="111">
        <f>(L212/10.9375)+(J212/9.2105)+(F212/3.8889)-(K212/12.5)</f>
        <v>19.794275787886274</v>
      </c>
      <c r="D212" s="112">
        <f>(L212/10.9375)+(J212/9.2105)+(F212/3.8889)-(K212/12.5)</f>
        <v>19.794275787886274</v>
      </c>
      <c r="E212">
        <v>760</v>
      </c>
      <c r="F212">
        <v>38</v>
      </c>
      <c r="G212">
        <v>9</v>
      </c>
      <c r="H212">
        <v>0.5</v>
      </c>
      <c r="I212">
        <v>2660</v>
      </c>
      <c r="J212">
        <v>58</v>
      </c>
      <c r="K212">
        <v>6</v>
      </c>
      <c r="L212">
        <v>46</v>
      </c>
    </row>
    <row r="213" spans="1:12" ht="12.75">
      <c r="A213" t="s">
        <v>501</v>
      </c>
      <c r="B213" t="s">
        <v>504</v>
      </c>
      <c r="C213" s="111">
        <f>(L213/10.9375)+(J213/9.2105)+(F213/3.8889)-(K213/12.5)</f>
        <v>9.734300710265819</v>
      </c>
      <c r="D213" s="112">
        <f>(L213/10.9375)+(J213/9.2105)+(F213/3.8889)-(K213/12.5)</f>
        <v>9.734300710265819</v>
      </c>
      <c r="E213">
        <v>380</v>
      </c>
      <c r="F213">
        <v>4.5</v>
      </c>
      <c r="G213">
        <v>1</v>
      </c>
      <c r="H213">
        <v>0</v>
      </c>
      <c r="I213">
        <v>2370</v>
      </c>
      <c r="J213">
        <v>59</v>
      </c>
      <c r="K213">
        <v>6</v>
      </c>
      <c r="L213">
        <v>29</v>
      </c>
    </row>
    <row r="214" spans="1:12" ht="12.75">
      <c r="A214" t="s">
        <v>501</v>
      </c>
      <c r="B214" t="s">
        <v>505</v>
      </c>
      <c r="C214" s="111">
        <f>(L214/10.9375)+(J214/9.2105)+(F214/3.8889)-(K214/12.5)</f>
        <v>42.005670024804154</v>
      </c>
      <c r="D214" s="112">
        <f>(L214/10.9375)+(J214/9.2105)+(F214/3.8889)-(K214/12.5)</f>
        <v>42.005670024804154</v>
      </c>
      <c r="E214">
        <v>1560</v>
      </c>
      <c r="F214">
        <v>105</v>
      </c>
      <c r="G214">
        <v>18</v>
      </c>
      <c r="H214">
        <v>1.5</v>
      </c>
      <c r="I214">
        <v>1960</v>
      </c>
      <c r="J214">
        <v>106</v>
      </c>
      <c r="K214">
        <v>10</v>
      </c>
      <c r="L214">
        <v>47</v>
      </c>
    </row>
    <row r="215" spans="1:12" ht="12.75">
      <c r="A215" t="s">
        <v>501</v>
      </c>
      <c r="B215" t="s">
        <v>506</v>
      </c>
      <c r="C215" s="111">
        <f>(L215/10.9375)+(J215/9.2105)+(F215/3.8889)-(K215/12.5)</f>
        <v>51.97707973917033</v>
      </c>
      <c r="D215" s="112">
        <f>(L215/10.9375)+(J215/9.2105)+(F215/3.8889)-(K215/12.5)</f>
        <v>51.97707973917033</v>
      </c>
      <c r="E215">
        <v>1910</v>
      </c>
      <c r="F215">
        <v>137</v>
      </c>
      <c r="G215">
        <v>24</v>
      </c>
      <c r="H215">
        <v>1.5</v>
      </c>
      <c r="I215">
        <v>3150</v>
      </c>
      <c r="J215">
        <v>121</v>
      </c>
      <c r="K215">
        <v>12</v>
      </c>
      <c r="L215">
        <v>50</v>
      </c>
    </row>
    <row r="216" spans="1:12" ht="12.75">
      <c r="A216" t="s">
        <v>501</v>
      </c>
      <c r="B216" t="s">
        <v>507</v>
      </c>
      <c r="C216" s="111">
        <f>(L216/10.9375)+(J216/9.2105)+(F216/3.8889)-(K216/12.5)</f>
        <v>20.548584196055604</v>
      </c>
      <c r="D216" s="112">
        <f>(L216/10.9375)+(J216/9.2105)+(F216/3.8889)-(K216/12.5)</f>
        <v>20.548584196055604</v>
      </c>
      <c r="E216">
        <v>790</v>
      </c>
      <c r="F216">
        <v>24</v>
      </c>
      <c r="G216">
        <v>4.5</v>
      </c>
      <c r="H216">
        <v>0</v>
      </c>
      <c r="I216">
        <v>3000</v>
      </c>
      <c r="J216">
        <v>98</v>
      </c>
      <c r="K216">
        <v>7</v>
      </c>
      <c r="L216">
        <v>47</v>
      </c>
    </row>
    <row r="217" spans="1:12" ht="12.75">
      <c r="A217" t="s">
        <v>501</v>
      </c>
      <c r="B217" t="s">
        <v>508</v>
      </c>
      <c r="C217" s="111">
        <f>(L217/10.9375)+(J217/9.2105)+(F217/3.8889)-(K217/12.5)</f>
        <v>8.348579118414506</v>
      </c>
      <c r="D217" s="112">
        <f>(L217/10.9375)+(J217/9.2105)+(F217/3.8889)-(K217/12.5)</f>
        <v>8.348579118414506</v>
      </c>
      <c r="E217">
        <v>310</v>
      </c>
      <c r="F217">
        <v>6</v>
      </c>
      <c r="G217">
        <v>1.5</v>
      </c>
      <c r="H217">
        <v>0</v>
      </c>
      <c r="I217">
        <v>2160</v>
      </c>
      <c r="J217">
        <v>39</v>
      </c>
      <c r="K217">
        <v>9</v>
      </c>
      <c r="L217">
        <v>36</v>
      </c>
    </row>
    <row r="218" spans="1:12" ht="12.75">
      <c r="A218" t="s">
        <v>509</v>
      </c>
      <c r="B218" t="s">
        <v>510</v>
      </c>
      <c r="C218" s="111">
        <f>(L218/10.9375)+(J218/9.2105)+(F218/3.8889)-(K218/12.5)</f>
        <v>10.319995428646532</v>
      </c>
      <c r="D218" s="112">
        <f>(L218/10.9375)+(J218/9.2105)+(F218/3.8889)-(K218/12.5)</f>
        <v>10.319995428646532</v>
      </c>
      <c r="E218">
        <v>390</v>
      </c>
      <c r="F218">
        <v>21</v>
      </c>
      <c r="G218">
        <v>4</v>
      </c>
      <c r="H218">
        <v>0</v>
      </c>
      <c r="I218">
        <v>1270</v>
      </c>
      <c r="J218">
        <v>35</v>
      </c>
      <c r="K218">
        <v>2</v>
      </c>
      <c r="L218">
        <v>14</v>
      </c>
    </row>
    <row r="219" spans="1:12" ht="12.75">
      <c r="A219" t="s">
        <v>509</v>
      </c>
      <c r="B219" t="s">
        <v>511</v>
      </c>
      <c r="C219" s="111">
        <f>(L219/10.9375)+(J219/9.2105)+(F219/3.8889)-(K219/12.5)</f>
        <v>6.051416702078273</v>
      </c>
      <c r="D219" s="112">
        <f>(L219/10.9375)+(J219/9.2105)+(F219/3.8889)-(K219/12.5)</f>
        <v>6.051416702078273</v>
      </c>
      <c r="E219">
        <v>220</v>
      </c>
      <c r="F219">
        <v>17</v>
      </c>
      <c r="G219">
        <v>3</v>
      </c>
      <c r="H219">
        <v>0</v>
      </c>
      <c r="I219">
        <v>1070</v>
      </c>
      <c r="J219">
        <v>2</v>
      </c>
      <c r="K219">
        <v>0</v>
      </c>
      <c r="L219">
        <v>16</v>
      </c>
    </row>
    <row r="220" spans="1:12" ht="12.75">
      <c r="A220" t="s">
        <v>509</v>
      </c>
      <c r="B220" t="s">
        <v>326</v>
      </c>
      <c r="C220" s="111">
        <f>(L220/10.9375)+(J220/9.2105)+(F220/3.8889)-(K220/12.5)</f>
        <v>6.188564130654367</v>
      </c>
      <c r="D220" s="112">
        <f>(L220/10.9375)+(J220/9.2105)+(F220/3.8889)-(K220/12.5)</f>
        <v>6.188564130654367</v>
      </c>
      <c r="E220">
        <v>230</v>
      </c>
      <c r="F220">
        <v>15</v>
      </c>
      <c r="G220">
        <v>7</v>
      </c>
      <c r="H220">
        <v>0</v>
      </c>
      <c r="I220">
        <v>390</v>
      </c>
      <c r="J220">
        <v>12</v>
      </c>
      <c r="K220">
        <v>2</v>
      </c>
      <c r="L220">
        <v>13</v>
      </c>
    </row>
    <row r="221" spans="1:12" ht="12.75">
      <c r="A221" t="s">
        <v>509</v>
      </c>
      <c r="B221" t="s">
        <v>512</v>
      </c>
      <c r="C221" s="111">
        <f>(L221/10.9375)+(J221/9.2105)+(F221/3.8889)-(K221/12.5)</f>
        <v>12.039986334780782</v>
      </c>
      <c r="D221" s="112">
        <f>(L221/10.9375)+(J221/9.2105)+(F221/3.8889)-(K221/12.5)</f>
        <v>12.039986334780782</v>
      </c>
      <c r="E221">
        <v>420</v>
      </c>
      <c r="F221">
        <v>30</v>
      </c>
      <c r="G221">
        <v>14</v>
      </c>
      <c r="H221">
        <v>0</v>
      </c>
      <c r="I221">
        <v>1230</v>
      </c>
      <c r="J221">
        <v>27</v>
      </c>
      <c r="K221">
        <v>2</v>
      </c>
      <c r="L221">
        <v>17</v>
      </c>
    </row>
    <row r="222" spans="1:12" ht="12.75">
      <c r="A222" t="s">
        <v>509</v>
      </c>
      <c r="B222" t="s">
        <v>513</v>
      </c>
      <c r="C222" s="111">
        <f>(L222/10.9375)+(J222/9.2105)+(F222/3.8889)-(K222/12.5)</f>
        <v>9.668557910274611</v>
      </c>
      <c r="D222" s="112">
        <f>(L222/10.9375)+(J222/9.2105)+(F222/3.8889)-(K222/12.5)</f>
        <v>9.668557910274611</v>
      </c>
      <c r="E222">
        <v>360</v>
      </c>
      <c r="F222">
        <v>26</v>
      </c>
      <c r="G222">
        <v>16</v>
      </c>
      <c r="H222">
        <v>1</v>
      </c>
      <c r="I222">
        <v>1690</v>
      </c>
      <c r="J222">
        <v>18</v>
      </c>
      <c r="K222">
        <v>2</v>
      </c>
      <c r="L222">
        <v>13</v>
      </c>
    </row>
    <row r="223" spans="1:12" ht="12.75">
      <c r="A223" t="s">
        <v>509</v>
      </c>
      <c r="B223" t="s">
        <v>514</v>
      </c>
      <c r="C223" s="111">
        <f>(L223/10.9375)+(J223/9.2105)+(F223/3.8889)-(K223/12.5)</f>
        <v>3.9828594775744843</v>
      </c>
      <c r="D223" s="112">
        <f>(L223/10.9375)+(J223/9.2105)+(F223/3.8889)-(K223/12.5)</f>
        <v>3.9828594775744843</v>
      </c>
      <c r="E223">
        <v>160</v>
      </c>
      <c r="F223">
        <v>4</v>
      </c>
      <c r="G223">
        <v>1</v>
      </c>
      <c r="H223">
        <v>0</v>
      </c>
      <c r="I223">
        <v>1120</v>
      </c>
      <c r="J223">
        <v>17</v>
      </c>
      <c r="K223">
        <v>1</v>
      </c>
      <c r="L223">
        <v>13</v>
      </c>
    </row>
    <row r="224" spans="1:12" ht="12.75">
      <c r="A224" t="s">
        <v>509</v>
      </c>
      <c r="B224" t="s">
        <v>515</v>
      </c>
      <c r="C224" s="111">
        <f>(L224/10.9375)+(J224/9.2105)+(F224/3.8889)-(K224/12.5)</f>
        <v>4.765713991869481</v>
      </c>
      <c r="D224" s="112">
        <f>(L224/10.9375)+(J224/9.2105)+(F224/3.8889)-(K224/12.5)</f>
        <v>4.765713991869481</v>
      </c>
      <c r="E224">
        <v>180</v>
      </c>
      <c r="F224">
        <v>8</v>
      </c>
      <c r="G224">
        <v>2.5</v>
      </c>
      <c r="H224">
        <v>0</v>
      </c>
      <c r="I224">
        <v>1570</v>
      </c>
      <c r="J224">
        <v>18</v>
      </c>
      <c r="K224">
        <v>2</v>
      </c>
      <c r="L224">
        <v>10</v>
      </c>
    </row>
    <row r="225" spans="1:12" ht="12.75">
      <c r="A225" t="s">
        <v>509</v>
      </c>
      <c r="B225" t="s">
        <v>516</v>
      </c>
      <c r="C225" s="111">
        <f>(L225/10.9375)+(J225/9.2105)+(F225/3.8889)-(K225/12.5)</f>
        <v>13.988555363353749</v>
      </c>
      <c r="D225" s="112">
        <f>(L225/10.9375)+(J225/9.2105)+(F225/3.8889)-(K225/12.5)</f>
        <v>13.988555363353749</v>
      </c>
      <c r="E225">
        <v>540</v>
      </c>
      <c r="F225">
        <v>32</v>
      </c>
      <c r="G225">
        <v>15</v>
      </c>
      <c r="H225">
        <v>1.5</v>
      </c>
      <c r="I225">
        <v>1310</v>
      </c>
      <c r="J225">
        <v>24</v>
      </c>
      <c r="K225">
        <v>4</v>
      </c>
      <c r="L225">
        <v>38</v>
      </c>
    </row>
    <row r="226" spans="1:12" ht="12.75">
      <c r="A226" t="s">
        <v>509</v>
      </c>
      <c r="B226" t="s">
        <v>517</v>
      </c>
      <c r="C226" s="111">
        <f>(L226/10.9375)+(J226/9.2105)+(F226/3.8889)-(K226/12.5)</f>
        <v>9.668560620478042</v>
      </c>
      <c r="D226" s="112">
        <f>(L226/10.9375)+(J226/9.2105)+(F226/3.8889)-(K226/12.5)</f>
        <v>9.668560620478042</v>
      </c>
      <c r="E226">
        <v>350</v>
      </c>
      <c r="F226">
        <v>24</v>
      </c>
      <c r="G226">
        <v>14</v>
      </c>
      <c r="H226">
        <v>0.5</v>
      </c>
      <c r="I226">
        <v>1000</v>
      </c>
      <c r="J226">
        <v>22</v>
      </c>
      <c r="K226">
        <v>1</v>
      </c>
      <c r="L226">
        <v>13</v>
      </c>
    </row>
    <row r="227" spans="1:12" ht="12.75">
      <c r="A227" t="s">
        <v>509</v>
      </c>
      <c r="B227" t="s">
        <v>518</v>
      </c>
      <c r="C227" s="111">
        <f>(L227/10.9375)+(J227/9.2105)+(F227/3.8889)-(K227/12.5)</f>
        <v>6.3714112490308565</v>
      </c>
      <c r="D227" s="112">
        <f>(L227/10.9375)+(J227/9.2105)+(F227/3.8889)-(K227/12.5)</f>
        <v>6.3714112490308565</v>
      </c>
      <c r="E227">
        <v>220</v>
      </c>
      <c r="F227">
        <v>24</v>
      </c>
      <c r="G227">
        <v>4.5</v>
      </c>
      <c r="H227">
        <v>0</v>
      </c>
      <c r="I227">
        <v>250</v>
      </c>
      <c r="J227">
        <v>1</v>
      </c>
      <c r="K227">
        <v>0</v>
      </c>
      <c r="L227">
        <v>1</v>
      </c>
    </row>
    <row r="228" spans="1:12" ht="12.75">
      <c r="A228" t="s">
        <v>509</v>
      </c>
      <c r="B228" t="s">
        <v>519</v>
      </c>
      <c r="C228" s="111">
        <f>(L228/10.9375)+(J228/9.2105)+(F228/3.8889)-(K228/12.5)</f>
        <v>6.114269126579778</v>
      </c>
      <c r="D228" s="112">
        <f>(L228/10.9375)+(J228/9.2105)+(F228/3.8889)-(K228/12.5)</f>
        <v>6.114269126579778</v>
      </c>
      <c r="E228">
        <v>210</v>
      </c>
      <c r="F228">
        <v>23</v>
      </c>
      <c r="G228">
        <v>4</v>
      </c>
      <c r="H228">
        <v>0</v>
      </c>
      <c r="I228">
        <v>330</v>
      </c>
      <c r="J228">
        <v>1</v>
      </c>
      <c r="K228">
        <v>0</v>
      </c>
      <c r="L228">
        <v>1</v>
      </c>
    </row>
    <row r="229" spans="1:12" ht="12.75">
      <c r="A229" t="s">
        <v>509</v>
      </c>
      <c r="B229" t="s">
        <v>520</v>
      </c>
      <c r="C229" s="111">
        <f>(L229/10.9375)+(J229/9.2105)+(F229/3.8889)-(K229/12.5)</f>
        <v>6.131419379641143</v>
      </c>
      <c r="D229" s="112">
        <f>(L229/10.9375)+(J229/9.2105)+(F229/3.8889)-(K229/12.5)</f>
        <v>6.131419379641143</v>
      </c>
      <c r="E229">
        <v>210</v>
      </c>
      <c r="F229">
        <v>18</v>
      </c>
      <c r="G229">
        <v>2.5</v>
      </c>
      <c r="H229">
        <v>0</v>
      </c>
      <c r="I229">
        <v>460</v>
      </c>
      <c r="J229">
        <v>13</v>
      </c>
      <c r="K229">
        <v>0</v>
      </c>
      <c r="L229">
        <v>1</v>
      </c>
    </row>
    <row r="230" spans="1:12" ht="12.75">
      <c r="A230" t="s">
        <v>509</v>
      </c>
      <c r="B230" t="s">
        <v>521</v>
      </c>
      <c r="C230" s="111">
        <f>(L230/10.9375)+(J230/9.2105)+(F230/3.8889)-(K230/12.5)</f>
        <v>4.165703885747545</v>
      </c>
      <c r="D230" s="112">
        <f>(L230/10.9375)+(J230/9.2105)+(F230/3.8889)-(K230/12.5)</f>
        <v>4.165703885747545</v>
      </c>
      <c r="E230">
        <v>150</v>
      </c>
      <c r="F230">
        <v>15</v>
      </c>
      <c r="G230">
        <v>2.5</v>
      </c>
      <c r="H230">
        <v>0</v>
      </c>
      <c r="I230">
        <v>480</v>
      </c>
      <c r="J230">
        <v>2</v>
      </c>
      <c r="K230">
        <v>0</v>
      </c>
      <c r="L230">
        <v>1</v>
      </c>
    </row>
    <row r="231" spans="1:12" ht="12.75">
      <c r="A231" t="s">
        <v>509</v>
      </c>
      <c r="B231" t="s">
        <v>522</v>
      </c>
      <c r="C231" s="111">
        <f>(L231/10.9375)+(J231/9.2105)+(F231/3.8889)-(K231/12.5)</f>
        <v>7.571422710254507</v>
      </c>
      <c r="D231" s="112">
        <f>(L231/10.9375)+(J231/9.2105)+(F231/3.8889)-(K231/12.5)</f>
        <v>7.571422710254507</v>
      </c>
      <c r="E231">
        <v>280</v>
      </c>
      <c r="F231">
        <v>16</v>
      </c>
      <c r="G231">
        <v>10</v>
      </c>
      <c r="H231">
        <v>0</v>
      </c>
      <c r="I231">
        <v>1380</v>
      </c>
      <c r="J231">
        <v>19</v>
      </c>
      <c r="K231">
        <v>2</v>
      </c>
      <c r="L231">
        <v>17</v>
      </c>
    </row>
    <row r="232" spans="1:12" ht="12.75">
      <c r="A232" t="s">
        <v>509</v>
      </c>
      <c r="B232" t="s">
        <v>523</v>
      </c>
      <c r="C232" s="111">
        <f>(L232/10.9375)+(J232/9.2105)+(F232/3.8889)-(K232/12.5)</f>
        <v>12.79426868581257</v>
      </c>
      <c r="D232" s="112">
        <f>(L232/10.9375)+(J232/9.2105)+(F232/3.8889)-(K232/12.5)</f>
        <v>12.79426868581257</v>
      </c>
      <c r="E232">
        <v>450</v>
      </c>
      <c r="F232">
        <v>35</v>
      </c>
      <c r="G232">
        <v>21</v>
      </c>
      <c r="H232">
        <v>1</v>
      </c>
      <c r="I232">
        <v>680</v>
      </c>
      <c r="J232">
        <v>28</v>
      </c>
      <c r="K232">
        <v>2</v>
      </c>
      <c r="L232">
        <v>10</v>
      </c>
    </row>
    <row r="233" spans="1:12" ht="12.75">
      <c r="A233" t="s">
        <v>509</v>
      </c>
      <c r="B233" t="s">
        <v>524</v>
      </c>
      <c r="C233" s="111">
        <f>(L233/10.9375)+(J233/9.2105)+(F233/3.8889)-(K233/12.5)</f>
        <v>11.662845142944606</v>
      </c>
      <c r="D233" s="112">
        <f>(L233/10.9375)+(J233/9.2105)+(F233/3.8889)-(K233/12.5)</f>
        <v>11.662845142944606</v>
      </c>
      <c r="E233">
        <v>430</v>
      </c>
      <c r="F233">
        <v>29</v>
      </c>
      <c r="G233">
        <v>12</v>
      </c>
      <c r="H233">
        <v>0</v>
      </c>
      <c r="I233">
        <v>920</v>
      </c>
      <c r="J233">
        <v>30</v>
      </c>
      <c r="K233">
        <v>3</v>
      </c>
      <c r="L233">
        <v>13</v>
      </c>
    </row>
    <row r="234" spans="1:12" ht="12.75">
      <c r="A234" t="s">
        <v>509</v>
      </c>
      <c r="B234" t="s">
        <v>525</v>
      </c>
      <c r="C234" s="111">
        <f>(L234/10.9375)+(J234/9.2105)+(F234/3.8889)-(K234/12.5)</f>
        <v>2.202857673485598</v>
      </c>
      <c r="D234" s="112">
        <f>(L234/10.9375)+(J234/9.2105)+(F234/3.8889)-(K234/12.5)</f>
        <v>2.202857673485598</v>
      </c>
      <c r="E234">
        <v>90</v>
      </c>
      <c r="F234">
        <v>3.5</v>
      </c>
      <c r="G234">
        <v>1.5</v>
      </c>
      <c r="H234">
        <v>0</v>
      </c>
      <c r="I234">
        <v>125</v>
      </c>
      <c r="J234">
        <v>10</v>
      </c>
      <c r="K234">
        <v>3</v>
      </c>
      <c r="L234">
        <v>5</v>
      </c>
    </row>
    <row r="235" spans="1:12" ht="12.75">
      <c r="A235" t="s">
        <v>509</v>
      </c>
      <c r="B235" t="s">
        <v>526</v>
      </c>
      <c r="C235" s="111">
        <f>(L235/10.9375)+(J235/9.2105)+(F235/3.8889)-(K235/12.5)</f>
        <v>33.2799549390372</v>
      </c>
      <c r="D235" s="112">
        <f>(L235/10.9375)+(J235/9.2105)+(F235/3.8889)-(K235/12.5)</f>
        <v>33.2799549390372</v>
      </c>
      <c r="E235">
        <v>1190</v>
      </c>
      <c r="F235">
        <v>93</v>
      </c>
      <c r="G235">
        <v>28</v>
      </c>
      <c r="H235">
        <v>1.5</v>
      </c>
      <c r="I235">
        <v>1560</v>
      </c>
      <c r="J235">
        <v>75</v>
      </c>
      <c r="K235">
        <v>3</v>
      </c>
      <c r="L235">
        <v>16</v>
      </c>
    </row>
    <row r="236" spans="1:12" ht="12.75">
      <c r="A236" t="s">
        <v>509</v>
      </c>
      <c r="B236" t="s">
        <v>527</v>
      </c>
      <c r="C236" s="111">
        <f>(L236/10.9375)+(J236/9.2105)+(F236/3.8889)-(K236/12.5)</f>
        <v>6.748569518420664</v>
      </c>
      <c r="D236" s="112">
        <f>(L236/10.9375)+(J236/9.2105)+(F236/3.8889)-(K236/12.5)</f>
        <v>6.748569518420664</v>
      </c>
      <c r="E236">
        <v>250</v>
      </c>
      <c r="F236">
        <v>14</v>
      </c>
      <c r="G236">
        <v>7</v>
      </c>
      <c r="H236">
        <v>0</v>
      </c>
      <c r="I236">
        <v>1340</v>
      </c>
      <c r="J236">
        <v>27</v>
      </c>
      <c r="K236">
        <v>3</v>
      </c>
      <c r="L236">
        <v>5</v>
      </c>
    </row>
    <row r="237" spans="1:12" ht="12.75">
      <c r="A237" t="s">
        <v>528</v>
      </c>
      <c r="B237" t="s">
        <v>529</v>
      </c>
      <c r="C237" s="111">
        <f>(L237/10.9375)+(J237/9.2105)+(F237/3.8889)-(K237/12.5)</f>
        <v>1.5428544000131545</v>
      </c>
      <c r="D237" s="112">
        <f>(L237/10.9375)+(J237/9.2105)+(F237/3.8889)-(K237/12.5)</f>
        <v>1.5428544000131545</v>
      </c>
      <c r="E237">
        <v>50</v>
      </c>
      <c r="F237">
        <v>5</v>
      </c>
      <c r="G237">
        <v>0.5</v>
      </c>
      <c r="H237">
        <v>0</v>
      </c>
      <c r="I237">
        <v>150</v>
      </c>
      <c r="J237">
        <v>3</v>
      </c>
      <c r="K237">
        <v>2</v>
      </c>
      <c r="L237">
        <v>1</v>
      </c>
    </row>
    <row r="238" spans="1:12" ht="12.75">
      <c r="A238" t="s">
        <v>528</v>
      </c>
      <c r="B238" t="s">
        <v>530</v>
      </c>
      <c r="C238" s="111">
        <f>(L238/10.9375)+(J238/9.2105)+(F238/3.8889)-(K238/12.5)</f>
        <v>18.525693779705378</v>
      </c>
      <c r="D238" s="112">
        <f>(L238/10.9375)+(J238/9.2105)+(F238/3.8889)-(K238/12.5)</f>
        <v>18.525693779705378</v>
      </c>
      <c r="E238">
        <v>700</v>
      </c>
      <c r="F238">
        <v>41</v>
      </c>
      <c r="G238">
        <v>10</v>
      </c>
      <c r="H238">
        <v>1</v>
      </c>
      <c r="I238">
        <v>2310</v>
      </c>
      <c r="J238">
        <v>31</v>
      </c>
      <c r="K238">
        <v>4</v>
      </c>
      <c r="L238">
        <v>54</v>
      </c>
    </row>
    <row r="239" spans="1:12" ht="12.75">
      <c r="A239" t="s">
        <v>528</v>
      </c>
      <c r="B239" t="s">
        <v>531</v>
      </c>
      <c r="C239" s="111">
        <f>(L239/10.9375)+(J239/9.2105)+(F239/3.8889)-(K239/12.5)</f>
        <v>23.88572486548329</v>
      </c>
      <c r="D239" s="112">
        <f>(L239/10.9375)+(J239/9.2105)+(F239/3.8889)-(K239/12.5)</f>
        <v>23.88572486548329</v>
      </c>
      <c r="E239">
        <v>840</v>
      </c>
      <c r="F239">
        <v>35</v>
      </c>
      <c r="G239">
        <v>8</v>
      </c>
      <c r="H239">
        <v>0</v>
      </c>
      <c r="I239">
        <v>3940</v>
      </c>
      <c r="J239">
        <v>117</v>
      </c>
      <c r="K239">
        <v>7</v>
      </c>
      <c r="L239">
        <v>30</v>
      </c>
    </row>
    <row r="240" spans="1:12" ht="12.75">
      <c r="A240" t="s">
        <v>528</v>
      </c>
      <c r="B240" t="s">
        <v>532</v>
      </c>
      <c r="C240" s="111">
        <f>(L240/10.9375)+(J240/9.2105)+(F240/3.8889)-(K240/12.5)</f>
        <v>14.039995314364688</v>
      </c>
      <c r="D240" s="112">
        <f>(L240/10.9375)+(J240/9.2105)+(F240/3.8889)-(K240/12.5)</f>
        <v>14.039995314364688</v>
      </c>
      <c r="E240">
        <v>550</v>
      </c>
      <c r="F240">
        <v>22</v>
      </c>
      <c r="G240">
        <v>8</v>
      </c>
      <c r="H240">
        <v>0</v>
      </c>
      <c r="I240">
        <v>2500</v>
      </c>
      <c r="J240">
        <v>37</v>
      </c>
      <c r="K240">
        <v>6</v>
      </c>
      <c r="L240">
        <v>53</v>
      </c>
    </row>
    <row r="241" spans="1:12" ht="12.75">
      <c r="A241" t="s">
        <v>528</v>
      </c>
      <c r="B241" t="s">
        <v>533</v>
      </c>
      <c r="C241" s="111">
        <f>(L241/10.9375)+(J241/9.2105)+(F241/3.8889)-(K241/12.5)</f>
        <v>34.49143213084492</v>
      </c>
      <c r="D241" s="112">
        <f>(L241/10.9375)+(J241/9.2105)+(F241/3.8889)-(K241/12.5)</f>
        <v>34.49143213084492</v>
      </c>
      <c r="E241">
        <v>1320</v>
      </c>
      <c r="F241">
        <v>53</v>
      </c>
      <c r="G241">
        <v>23</v>
      </c>
      <c r="H241">
        <v>1</v>
      </c>
      <c r="I241">
        <v>5670</v>
      </c>
      <c r="J241">
        <v>137</v>
      </c>
      <c r="K241">
        <v>12</v>
      </c>
      <c r="L241">
        <v>76</v>
      </c>
    </row>
    <row r="242" spans="1:12" ht="12.75">
      <c r="A242" t="s">
        <v>528</v>
      </c>
      <c r="B242" t="s">
        <v>534</v>
      </c>
      <c r="C242" s="111">
        <f>(L242/10.9375)+(J242/9.2105)+(F242/3.8889)-(K242/12.5)</f>
        <v>33.56000282472457</v>
      </c>
      <c r="D242" s="112">
        <f>(L242/10.9375)+(J242/9.2105)+(F242/3.8889)-(K242/12.5)</f>
        <v>33.56000282472457</v>
      </c>
      <c r="E242">
        <v>1340</v>
      </c>
      <c r="F242">
        <v>54</v>
      </c>
      <c r="G242">
        <v>24</v>
      </c>
      <c r="H242">
        <v>1</v>
      </c>
      <c r="I242">
        <v>5950</v>
      </c>
      <c r="J242">
        <v>137</v>
      </c>
      <c r="K242">
        <v>12</v>
      </c>
      <c r="L242">
        <v>63</v>
      </c>
    </row>
    <row r="243" spans="1:12" ht="12.75">
      <c r="A243" t="s">
        <v>528</v>
      </c>
      <c r="B243" t="s">
        <v>534</v>
      </c>
      <c r="C243" s="111">
        <f>(L243/10.9375)+(J243/9.2105)+(F243/3.8889)-(K243/12.5)</f>
        <v>38.308565322712816</v>
      </c>
      <c r="D243" s="112">
        <f>(L243/10.9375)+(J243/9.2105)+(F243/3.8889)-(K243/12.5)</f>
        <v>38.308565322712816</v>
      </c>
      <c r="E243">
        <v>1410</v>
      </c>
      <c r="F243">
        <v>67</v>
      </c>
      <c r="G243">
        <v>26</v>
      </c>
      <c r="H243">
        <v>1.5</v>
      </c>
      <c r="I243">
        <v>6330</v>
      </c>
      <c r="J243">
        <v>139</v>
      </c>
      <c r="K243">
        <v>12</v>
      </c>
      <c r="L243">
        <v>76</v>
      </c>
    </row>
    <row r="244" spans="1:12" ht="12.75">
      <c r="A244" t="s">
        <v>528</v>
      </c>
      <c r="B244" t="s">
        <v>535</v>
      </c>
      <c r="C244" s="111">
        <f>(L244/10.9375)+(J244/9.2105)+(F244/3.8889)-(K244/12.5)</f>
        <v>35.39999505331998</v>
      </c>
      <c r="D244" s="112">
        <f>(L244/10.9375)+(J244/9.2105)+(F244/3.8889)-(K244/12.5)</f>
        <v>35.39999505331998</v>
      </c>
      <c r="E244">
        <v>1340</v>
      </c>
      <c r="F244">
        <v>65</v>
      </c>
      <c r="G244">
        <v>25</v>
      </c>
      <c r="H244">
        <v>1.5</v>
      </c>
      <c r="I244">
        <v>6060</v>
      </c>
      <c r="J244">
        <v>138</v>
      </c>
      <c r="K244">
        <v>12</v>
      </c>
      <c r="L244">
        <v>51</v>
      </c>
    </row>
    <row r="245" spans="1:12" ht="12.75">
      <c r="A245" t="s">
        <v>528</v>
      </c>
      <c r="B245" t="s">
        <v>536</v>
      </c>
      <c r="C245" s="111">
        <f>(L245/10.9375)+(J245/9.2105)+(F245/3.8889)-(K245/12.5)</f>
        <v>35.22285985329987</v>
      </c>
      <c r="D245" s="112">
        <f>(L245/10.9375)+(J245/9.2105)+(F245/3.8889)-(K245/12.5)</f>
        <v>35.22285985329987</v>
      </c>
      <c r="E245">
        <v>1360</v>
      </c>
      <c r="F245">
        <v>55</v>
      </c>
      <c r="G245">
        <v>24</v>
      </c>
      <c r="H245">
        <v>1.5</v>
      </c>
      <c r="I245">
        <v>6440</v>
      </c>
      <c r="J245">
        <v>139</v>
      </c>
      <c r="K245">
        <v>12</v>
      </c>
      <c r="L245">
        <v>76</v>
      </c>
    </row>
    <row r="246" spans="1:12" ht="12.75">
      <c r="A246" t="s">
        <v>528</v>
      </c>
      <c r="B246" t="s">
        <v>537</v>
      </c>
      <c r="C246" s="111">
        <f>(L246/10.9375)+(J246/9.2105)+(F246/3.8889)-(K246/12.5)</f>
        <v>28.142826138959816</v>
      </c>
      <c r="D246" s="112">
        <f>(L246/10.9375)+(J246/9.2105)+(F246/3.8889)-(K246/12.5)</f>
        <v>28.142826138959816</v>
      </c>
      <c r="E246">
        <v>1070</v>
      </c>
      <c r="F246">
        <v>65</v>
      </c>
      <c r="G246">
        <v>22</v>
      </c>
      <c r="H246">
        <v>1</v>
      </c>
      <c r="I246">
        <v>3430</v>
      </c>
      <c r="J246">
        <v>54</v>
      </c>
      <c r="K246">
        <v>7</v>
      </c>
      <c r="L246">
        <v>67</v>
      </c>
    </row>
    <row r="247" spans="1:12" ht="12.75">
      <c r="A247" t="s">
        <v>538</v>
      </c>
      <c r="B247" t="s">
        <v>326</v>
      </c>
      <c r="C247" s="111">
        <f>(L247/10.9375)+(J247/9.2105)+(F247/3.8889)-(K247/12.5)</f>
        <v>6.188564130654367</v>
      </c>
      <c r="D247" s="112">
        <f>(L247/10.9375)+(J247/9.2105)+(F247/3.8889)-(K247/12.5)</f>
        <v>6.188564130654367</v>
      </c>
      <c r="E247">
        <v>230</v>
      </c>
      <c r="F247">
        <v>15</v>
      </c>
      <c r="G247">
        <v>7</v>
      </c>
      <c r="H247">
        <v>0</v>
      </c>
      <c r="I247">
        <v>390</v>
      </c>
      <c r="J247">
        <v>12</v>
      </c>
      <c r="K247">
        <v>2</v>
      </c>
      <c r="L247">
        <v>13</v>
      </c>
    </row>
    <row r="248" spans="1:12" ht="12.75">
      <c r="A248" t="s">
        <v>538</v>
      </c>
      <c r="B248" t="s">
        <v>539</v>
      </c>
      <c r="C248" s="111">
        <f>(L248/10.9375)+(J248/9.2105)+(F248/3.8889)-(K248/12.5)</f>
        <v>26.794278057322497</v>
      </c>
      <c r="D248" s="112">
        <f>(L248/10.9375)+(J248/9.2105)+(F248/3.8889)-(K248/12.5)</f>
        <v>26.794278057322497</v>
      </c>
      <c r="E248">
        <v>1020</v>
      </c>
      <c r="F248">
        <v>48</v>
      </c>
      <c r="G248">
        <v>15</v>
      </c>
      <c r="H248">
        <v>0.5</v>
      </c>
      <c r="I248">
        <v>2040</v>
      </c>
      <c r="J248">
        <v>89</v>
      </c>
      <c r="K248">
        <v>3</v>
      </c>
      <c r="L248">
        <v>55</v>
      </c>
    </row>
    <row r="249" spans="1:12" ht="12.75">
      <c r="A249" t="s">
        <v>538</v>
      </c>
      <c r="B249" t="s">
        <v>306</v>
      </c>
      <c r="C249" s="111">
        <f>(L249/10.9375)+(J249/9.2105)+(F249/3.8889)-(K249/12.5)</f>
        <v>33.78853777983156</v>
      </c>
      <c r="D249" s="112">
        <f>(L249/10.9375)+(J249/9.2105)+(F249/3.8889)-(K249/12.5)</f>
        <v>33.78853777983156</v>
      </c>
      <c r="E249">
        <v>1240</v>
      </c>
      <c r="F249">
        <v>80</v>
      </c>
      <c r="G249">
        <v>25</v>
      </c>
      <c r="H249">
        <v>2.5</v>
      </c>
      <c r="I249">
        <v>2260</v>
      </c>
      <c r="J249">
        <v>81</v>
      </c>
      <c r="K249">
        <v>3</v>
      </c>
      <c r="L249">
        <v>51</v>
      </c>
    </row>
    <row r="250" spans="1:12" ht="12.75">
      <c r="A250" t="s">
        <v>538</v>
      </c>
      <c r="B250" t="s">
        <v>540</v>
      </c>
      <c r="C250" s="111">
        <f>(L250/10.9375)+(J250/9.2105)+(F250/3.8889)-(K250/12.5)</f>
        <v>35.639962988006204</v>
      </c>
      <c r="D250" s="112">
        <f>(L250/10.9375)+(J250/9.2105)+(F250/3.8889)-(K250/12.5)</f>
        <v>35.639962988006204</v>
      </c>
      <c r="E250">
        <v>1310</v>
      </c>
      <c r="F250">
        <v>85</v>
      </c>
      <c r="G250">
        <v>27</v>
      </c>
      <c r="H250">
        <v>2.5</v>
      </c>
      <c r="I250">
        <v>2500</v>
      </c>
      <c r="J250">
        <v>82</v>
      </c>
      <c r="K250">
        <v>3</v>
      </c>
      <c r="L250">
        <v>56</v>
      </c>
    </row>
    <row r="251" spans="1:12" ht="12.75">
      <c r="A251" t="s">
        <v>538</v>
      </c>
      <c r="B251" t="s">
        <v>329</v>
      </c>
      <c r="C251" s="111">
        <f>(L251/10.9375)+(J251/9.2105)+(F251/3.8889)-(K251/12.5)</f>
        <v>16.491421159309436</v>
      </c>
      <c r="D251" s="112">
        <f>(L251/10.9375)+(J251/9.2105)+(F251/3.8889)-(K251/12.5)</f>
        <v>16.491421159309436</v>
      </c>
      <c r="E251">
        <v>630</v>
      </c>
      <c r="F251">
        <v>35</v>
      </c>
      <c r="G251">
        <v>12</v>
      </c>
      <c r="H251">
        <v>1</v>
      </c>
      <c r="I251">
        <v>1670</v>
      </c>
      <c r="J251">
        <v>59</v>
      </c>
      <c r="K251">
        <v>7</v>
      </c>
      <c r="L251">
        <v>18</v>
      </c>
    </row>
    <row r="252" spans="1:12" ht="12.75">
      <c r="A252" t="s">
        <v>538</v>
      </c>
      <c r="B252" t="s">
        <v>331</v>
      </c>
      <c r="C252" s="111">
        <f>(L252/10.9375)+(J252/9.2105)+(F252/3.8889)-(K252/12.5)</f>
        <v>14.605711477668944</v>
      </c>
      <c r="D252" s="112">
        <f>(L252/10.9375)+(J252/9.2105)+(F252/3.8889)-(K252/12.5)</f>
        <v>14.605711477668944</v>
      </c>
      <c r="E252">
        <v>540</v>
      </c>
      <c r="F252">
        <v>30</v>
      </c>
      <c r="G252">
        <v>6</v>
      </c>
      <c r="H252">
        <v>0</v>
      </c>
      <c r="I252">
        <v>750</v>
      </c>
      <c r="J252">
        <v>62</v>
      </c>
      <c r="K252">
        <v>6</v>
      </c>
      <c r="L252">
        <v>7</v>
      </c>
    </row>
    <row r="253" spans="1:12" ht="12.75">
      <c r="A253" t="s">
        <v>538</v>
      </c>
      <c r="B253" t="s">
        <v>432</v>
      </c>
      <c r="C253" s="111">
        <f>(L253/10.9375)+(J253/9.2105)+(F253/3.8889)-(K253/12.5)</f>
        <v>23.94855838384191</v>
      </c>
      <c r="D253" s="112">
        <f>(L253/10.9375)+(J253/9.2105)+(F253/3.8889)-(K253/12.5)</f>
        <v>23.94855838384191</v>
      </c>
      <c r="E253">
        <v>830</v>
      </c>
      <c r="F253">
        <v>49</v>
      </c>
      <c r="G253">
        <v>17</v>
      </c>
      <c r="H253">
        <v>1.5</v>
      </c>
      <c r="I253">
        <v>2350</v>
      </c>
      <c r="J253">
        <v>74</v>
      </c>
      <c r="K253">
        <v>2</v>
      </c>
      <c r="L253">
        <v>38</v>
      </c>
    </row>
    <row r="254" spans="1:12" ht="12.75">
      <c r="A254" t="s">
        <v>538</v>
      </c>
      <c r="B254" t="s">
        <v>333</v>
      </c>
      <c r="C254" s="111">
        <f>(L254/10.9375)+(J254/9.2105)+(F254/3.8889)-(K254/12.5)</f>
        <v>1.697148130627312</v>
      </c>
      <c r="D254" s="112">
        <f>(L254/10.9375)+(J254/9.2105)+(F254/3.8889)-(K254/12.5)</f>
        <v>1.697148130627312</v>
      </c>
      <c r="E254">
        <v>70</v>
      </c>
      <c r="F254">
        <v>0</v>
      </c>
      <c r="G254">
        <v>0</v>
      </c>
      <c r="H254">
        <v>0</v>
      </c>
      <c r="I254">
        <v>0</v>
      </c>
      <c r="J254">
        <v>17</v>
      </c>
      <c r="K254">
        <v>3</v>
      </c>
      <c r="L254">
        <v>1</v>
      </c>
    </row>
    <row r="255" spans="1:12" ht="12.75">
      <c r="A255" t="s">
        <v>538</v>
      </c>
      <c r="B255" t="s">
        <v>334</v>
      </c>
      <c r="C255" s="111">
        <f>(L255/10.9375)+(J255/9.2105)+(F255/3.8889)-(K255/12.5)</f>
        <v>10.560001861309575</v>
      </c>
      <c r="D255" s="112">
        <f>(L255/10.9375)+(J255/9.2105)+(F255/3.8889)-(K255/12.5)</f>
        <v>10.560001861309575</v>
      </c>
      <c r="E255">
        <v>400</v>
      </c>
      <c r="F255">
        <v>19</v>
      </c>
      <c r="G255">
        <v>3.5</v>
      </c>
      <c r="H255">
        <v>0</v>
      </c>
      <c r="I255">
        <v>740</v>
      </c>
      <c r="J255">
        <v>51</v>
      </c>
      <c r="K255">
        <v>4</v>
      </c>
      <c r="L255">
        <v>5</v>
      </c>
    </row>
    <row r="256" spans="1:12" ht="12.75">
      <c r="A256" t="s">
        <v>538</v>
      </c>
      <c r="B256" t="s">
        <v>496</v>
      </c>
      <c r="C256" s="111">
        <f>(L256/10.9375)+(J256/9.2105)+(F256/3.8889)-(K256/12.5)</f>
        <v>0.6914307428633469</v>
      </c>
      <c r="D256" s="112">
        <f>(L256/10.9375)+(J256/9.2105)+(F256/3.8889)-(K256/12.5)</f>
        <v>0.6914307428633469</v>
      </c>
      <c r="E256">
        <v>35</v>
      </c>
      <c r="F256">
        <v>0</v>
      </c>
      <c r="G256">
        <v>0</v>
      </c>
      <c r="H256">
        <v>0</v>
      </c>
      <c r="I256">
        <v>260</v>
      </c>
      <c r="J256" s="113">
        <v>7</v>
      </c>
      <c r="K256" s="113">
        <v>2</v>
      </c>
      <c r="L256" s="113">
        <v>1</v>
      </c>
    </row>
    <row r="257" spans="1:12" ht="12.75">
      <c r="A257" t="s">
        <v>538</v>
      </c>
      <c r="B257" t="s">
        <v>496</v>
      </c>
      <c r="C257" s="111">
        <f>(L257/10.9375)+(J257/9.2105)+(F257/3.8889)-(K257/12.5)</f>
        <v>1.011431363273283</v>
      </c>
      <c r="D257" s="112">
        <f>(L257/10.9375)+(J257/9.2105)+(F257/3.8889)-(K257/12.5)</f>
        <v>1.011431363273283</v>
      </c>
      <c r="E257">
        <v>50</v>
      </c>
      <c r="F257">
        <v>0</v>
      </c>
      <c r="G257">
        <v>0</v>
      </c>
      <c r="H257">
        <v>0</v>
      </c>
      <c r="I257">
        <v>340</v>
      </c>
      <c r="J257" s="113">
        <v>9</v>
      </c>
      <c r="K257" s="113">
        <v>3</v>
      </c>
      <c r="L257" s="113">
        <v>3</v>
      </c>
    </row>
    <row r="258" spans="1:12" ht="12.75">
      <c r="A258" t="s">
        <v>541</v>
      </c>
      <c r="B258" t="s">
        <v>542</v>
      </c>
      <c r="C258" s="111">
        <f>(L258/10.9375)+(J258/9.2105)+(F258/3.8889)-(K258/12.5)</f>
        <v>15.514257061306356</v>
      </c>
      <c r="D258" s="112">
        <f>(L258/10.9375)+(J258/9.2105)+(F258/3.8889)-(K258/12.5)</f>
        <v>15.514257061306356</v>
      </c>
      <c r="E258">
        <v>590</v>
      </c>
      <c r="F258">
        <v>39</v>
      </c>
      <c r="G258">
        <v>18</v>
      </c>
      <c r="H258">
        <v>3</v>
      </c>
      <c r="I258">
        <v>550</v>
      </c>
      <c r="J258">
        <v>0</v>
      </c>
      <c r="K258">
        <v>0</v>
      </c>
      <c r="L258">
        <v>60</v>
      </c>
    </row>
    <row r="259" spans="1:12" ht="12.75">
      <c r="A259" t="s">
        <v>541</v>
      </c>
      <c r="B259" t="s">
        <v>543</v>
      </c>
      <c r="C259" s="111">
        <f>(L259/10.9375)+(J259/9.2105)+(F259/3.8889)-(K259/12.5)</f>
        <v>15.514257061306356</v>
      </c>
      <c r="D259" s="112">
        <f>(L259/10.9375)+(J259/9.2105)+(F259/3.8889)-(K259/12.5)</f>
        <v>15.514257061306356</v>
      </c>
      <c r="E259">
        <v>590</v>
      </c>
      <c r="F259">
        <v>39</v>
      </c>
      <c r="G259">
        <v>17</v>
      </c>
      <c r="H259">
        <v>2</v>
      </c>
      <c r="I259">
        <v>760</v>
      </c>
      <c r="J259">
        <v>0</v>
      </c>
      <c r="K259">
        <v>0</v>
      </c>
      <c r="L259">
        <v>60</v>
      </c>
    </row>
    <row r="260" spans="1:12" ht="12.75">
      <c r="A260" t="s">
        <v>541</v>
      </c>
      <c r="B260" t="s">
        <v>544</v>
      </c>
      <c r="C260" s="111">
        <f>(L260/10.9375)+(J260/9.2105)+(F260/3.8889)-(K260/12.5)</f>
        <v>5.95427836736793</v>
      </c>
      <c r="D260" s="112">
        <f>(L260/10.9375)+(J260/9.2105)+(F260/3.8889)-(K260/12.5)</f>
        <v>5.95427836736793</v>
      </c>
      <c r="E260">
        <v>240</v>
      </c>
      <c r="F260">
        <v>10</v>
      </c>
      <c r="G260">
        <v>4</v>
      </c>
      <c r="H260">
        <v>0</v>
      </c>
      <c r="I260">
        <v>760</v>
      </c>
      <c r="J260">
        <v>0</v>
      </c>
      <c r="K260">
        <v>0</v>
      </c>
      <c r="L260">
        <v>37</v>
      </c>
    </row>
    <row r="261" spans="1:12" ht="12.75">
      <c r="A261" t="s">
        <v>541</v>
      </c>
      <c r="B261" t="s">
        <v>545</v>
      </c>
      <c r="C261" s="111">
        <f>(L261/10.9375)+(J261/9.2105)+(F261/3.8889)-(K261/12.5)</f>
        <v>7.731419020435451</v>
      </c>
      <c r="D261" s="112">
        <f>(L261/10.9375)+(J261/9.2105)+(F261/3.8889)-(K261/12.5)</f>
        <v>7.731419020435451</v>
      </c>
      <c r="E261">
        <v>310</v>
      </c>
      <c r="F261">
        <v>13</v>
      </c>
      <c r="G261">
        <v>5</v>
      </c>
      <c r="H261">
        <v>0</v>
      </c>
      <c r="I261">
        <v>970</v>
      </c>
      <c r="J261">
        <v>0</v>
      </c>
      <c r="K261">
        <v>0</v>
      </c>
      <c r="L261">
        <v>48</v>
      </c>
    </row>
    <row r="262" spans="1:12" ht="12.75">
      <c r="A262" t="s">
        <v>541</v>
      </c>
      <c r="B262" t="s">
        <v>546</v>
      </c>
      <c r="C262" s="111">
        <f>(L262/10.9375)+(J262/9.2105)+(F262/3.8889)-(K262/12.5)</f>
        <v>9.954283493929983</v>
      </c>
      <c r="D262" s="112">
        <f>(L262/10.9375)+(J262/9.2105)+(F262/3.8889)-(K262/12.5)</f>
        <v>9.954283493929983</v>
      </c>
      <c r="E262">
        <v>390</v>
      </c>
      <c r="F262">
        <v>14</v>
      </c>
      <c r="G262">
        <v>6</v>
      </c>
      <c r="H262">
        <v>0</v>
      </c>
      <c r="I262">
        <v>1520</v>
      </c>
      <c r="J262">
        <v>26</v>
      </c>
      <c r="K262">
        <v>5</v>
      </c>
      <c r="L262">
        <v>43</v>
      </c>
    </row>
    <row r="263" spans="1:12" ht="12.75">
      <c r="A263" t="s">
        <v>541</v>
      </c>
      <c r="B263" t="s">
        <v>547</v>
      </c>
      <c r="C263" s="111">
        <f>(L263/10.9375)+(J263/9.2105)+(F263/3.8889)-(K263/12.5)</f>
        <v>10.794273093963241</v>
      </c>
      <c r="D263" s="112">
        <f>(L263/10.9375)+(J263/9.2105)+(F263/3.8889)-(K263/12.5)</f>
        <v>10.794273093963241</v>
      </c>
      <c r="E263">
        <v>380</v>
      </c>
      <c r="F263">
        <v>29</v>
      </c>
      <c r="G263">
        <v>19</v>
      </c>
      <c r="H263">
        <v>1</v>
      </c>
      <c r="I263">
        <v>520</v>
      </c>
      <c r="J263">
        <v>28</v>
      </c>
      <c r="K263">
        <v>2</v>
      </c>
      <c r="L263">
        <v>5</v>
      </c>
    </row>
    <row r="264" spans="1:12" ht="12.75">
      <c r="A264" t="s">
        <v>541</v>
      </c>
      <c r="B264" t="s">
        <v>548</v>
      </c>
      <c r="C264" s="111">
        <f>(L264/10.9375)+(J264/9.2105)+(F264/3.8889)-(K264/12.5)</f>
        <v>33.87427611453118</v>
      </c>
      <c r="D264" s="112">
        <f>(L264/10.9375)+(J264/9.2105)+(F264/3.8889)-(K264/12.5)</f>
        <v>33.87427611453118</v>
      </c>
      <c r="E264">
        <v>1290</v>
      </c>
      <c r="F264">
        <v>65</v>
      </c>
      <c r="G264">
        <v>15</v>
      </c>
      <c r="H264">
        <v>1</v>
      </c>
      <c r="I264">
        <v>4420</v>
      </c>
      <c r="J264">
        <v>123</v>
      </c>
      <c r="K264">
        <v>13</v>
      </c>
      <c r="L264">
        <v>53</v>
      </c>
    </row>
    <row r="265" spans="1:12" ht="12.75">
      <c r="A265" t="s">
        <v>541</v>
      </c>
      <c r="B265" t="s">
        <v>549</v>
      </c>
      <c r="C265" s="111">
        <f>(L265/10.9375)+(J265/9.2105)+(F265/3.8889)-(K265/12.5)</f>
        <v>3.8000031510504026</v>
      </c>
      <c r="D265" s="112">
        <f>(L265/10.9375)+(J265/9.2105)+(F265/3.8889)-(K265/12.5)</f>
        <v>3.8000031510504026</v>
      </c>
      <c r="E265">
        <v>150</v>
      </c>
      <c r="F265">
        <v>5</v>
      </c>
      <c r="G265">
        <v>1</v>
      </c>
      <c r="H265">
        <v>0</v>
      </c>
      <c r="I265">
        <v>640</v>
      </c>
      <c r="J265">
        <v>22</v>
      </c>
      <c r="K265">
        <v>3</v>
      </c>
      <c r="L265">
        <v>4</v>
      </c>
    </row>
    <row r="266" spans="1:12" ht="12.75">
      <c r="A266" t="s">
        <v>541</v>
      </c>
      <c r="B266" t="s">
        <v>550</v>
      </c>
      <c r="C266" s="111">
        <f>(L266/10.9375)+(J266/9.2105)+(F266/3.8889)-(K266/12.5)</f>
        <v>8.982855706193913</v>
      </c>
      <c r="D266" s="112">
        <f>(L266/10.9375)+(J266/9.2105)+(F266/3.8889)-(K266/12.5)</f>
        <v>8.982855706193913</v>
      </c>
      <c r="E266">
        <v>330</v>
      </c>
      <c r="F266">
        <v>18</v>
      </c>
      <c r="G266">
        <v>3.5</v>
      </c>
      <c r="H266">
        <v>0</v>
      </c>
      <c r="I266">
        <v>900</v>
      </c>
      <c r="J266">
        <v>38</v>
      </c>
      <c r="K266">
        <v>4</v>
      </c>
      <c r="L266">
        <v>6</v>
      </c>
    </row>
    <row r="267" spans="1:12" ht="12.75">
      <c r="A267" t="s">
        <v>541</v>
      </c>
      <c r="B267" t="s">
        <v>551</v>
      </c>
      <c r="C267" s="111">
        <f>(L267/10.9375)+(J267/9.2105)+(F267/3.8889)-(K267/12.5)</f>
        <v>0.6914307428633469</v>
      </c>
      <c r="D267" s="112">
        <f>(L267/10.9375)+(J267/9.2105)+(F267/3.8889)-(K267/12.5)</f>
        <v>0.6914307428633469</v>
      </c>
      <c r="E267">
        <v>35</v>
      </c>
      <c r="F267">
        <v>0</v>
      </c>
      <c r="G267">
        <v>0</v>
      </c>
      <c r="H267">
        <v>0</v>
      </c>
      <c r="I267">
        <v>260</v>
      </c>
      <c r="J267" s="113">
        <v>7</v>
      </c>
      <c r="K267" s="113">
        <v>2</v>
      </c>
      <c r="L267" s="113">
        <v>1</v>
      </c>
    </row>
    <row r="268" spans="1:12" ht="12.75">
      <c r="A268" t="s">
        <v>541</v>
      </c>
      <c r="B268" t="s">
        <v>551</v>
      </c>
      <c r="C268" s="111">
        <f>(L268/10.9375)+(J268/9.2105)+(F268/3.8889)-(K268/12.5)</f>
        <v>1.011431363273283</v>
      </c>
      <c r="D268" s="112">
        <f>(L268/10.9375)+(J268/9.2105)+(F268/3.8889)-(K268/12.5)</f>
        <v>1.011431363273283</v>
      </c>
      <c r="E268">
        <v>50</v>
      </c>
      <c r="F268">
        <v>0</v>
      </c>
      <c r="G268">
        <v>0</v>
      </c>
      <c r="H268">
        <v>0</v>
      </c>
      <c r="I268">
        <v>340</v>
      </c>
      <c r="J268" s="113">
        <v>9</v>
      </c>
      <c r="K268" s="113">
        <v>3</v>
      </c>
      <c r="L268" s="113">
        <v>3</v>
      </c>
    </row>
    <row r="269" spans="1:13" ht="12.75">
      <c r="A269" t="s">
        <v>541</v>
      </c>
      <c r="B269" t="s">
        <v>552</v>
      </c>
      <c r="C269" s="111">
        <f>(L269/10.9375)+(J269/9.2105)+(F269/3.8889)-(K269/12.5)</f>
        <v>13.894837387820408</v>
      </c>
      <c r="D269" s="112">
        <f>(L269/10.9375)+(J269/9.2105)+(F269/3.8889)-(K269/12.5)</f>
        <v>13.894837387820408</v>
      </c>
      <c r="E269">
        <v>540</v>
      </c>
      <c r="F269">
        <v>29</v>
      </c>
      <c r="G269">
        <v>14</v>
      </c>
      <c r="H269">
        <v>1</v>
      </c>
      <c r="I269">
        <v>2120</v>
      </c>
      <c r="J269">
        <v>5</v>
      </c>
      <c r="K269">
        <v>0.6000000000000001</v>
      </c>
      <c r="L269">
        <v>65</v>
      </c>
      <c r="M269" t="s">
        <v>553</v>
      </c>
    </row>
    <row r="270" spans="1:12" ht="12.75">
      <c r="A270" t="s">
        <v>541</v>
      </c>
      <c r="B270" t="s">
        <v>554</v>
      </c>
      <c r="C270" s="111">
        <f>(L270/10.9375)+(J270/9.2105)+(F270/3.8889)-(K270/12.5)</f>
        <v>16.36570236744303</v>
      </c>
      <c r="D270" s="112">
        <f>(L270/10.9375)+(J270/9.2105)+(F270/3.8889)-(K270/12.5)</f>
        <v>16.36570236744303</v>
      </c>
      <c r="E270">
        <v>630</v>
      </c>
      <c r="F270">
        <v>31</v>
      </c>
      <c r="G270">
        <v>8</v>
      </c>
      <c r="H270">
        <v>0.5</v>
      </c>
      <c r="I270">
        <v>2030</v>
      </c>
      <c r="J270">
        <v>35</v>
      </c>
      <c r="K270">
        <v>2</v>
      </c>
      <c r="L270">
        <v>52</v>
      </c>
    </row>
    <row r="271" spans="1:12" ht="12.75">
      <c r="A271" t="s">
        <v>541</v>
      </c>
      <c r="B271" t="s">
        <v>555</v>
      </c>
      <c r="C271" s="111">
        <f>(L271/10.9375)+(J271/9.2105)+(F271/3.8889)-(K271/12.5)</f>
        <v>9.948558089837576</v>
      </c>
      <c r="D271" s="112">
        <f>(L271/10.9375)+(J271/9.2105)+(F271/3.8889)-(K271/12.5)</f>
        <v>9.948558089837576</v>
      </c>
      <c r="E271">
        <v>390</v>
      </c>
      <c r="F271">
        <v>19</v>
      </c>
      <c r="G271">
        <v>6</v>
      </c>
      <c r="H271">
        <v>0.5</v>
      </c>
      <c r="I271">
        <v>1740</v>
      </c>
      <c r="J271">
        <v>2</v>
      </c>
      <c r="K271">
        <v>0</v>
      </c>
      <c r="L271">
        <v>53</v>
      </c>
    </row>
    <row r="272" spans="1:13" ht="12.75">
      <c r="A272" t="s">
        <v>541</v>
      </c>
      <c r="B272" t="s">
        <v>556</v>
      </c>
      <c r="C272" s="111">
        <f>(L272/10.9375)+(J272/9.2105)+(F272/3.8889)-(K272/12.5)</f>
        <v>13.32342677555965</v>
      </c>
      <c r="D272" s="112">
        <f>(L272/10.9375)+(J272/9.2105)+(F272/3.8889)-(K272/12.5)</f>
        <v>13.32342677555965</v>
      </c>
      <c r="E272">
        <v>530</v>
      </c>
      <c r="F272">
        <v>13</v>
      </c>
      <c r="G272">
        <v>5</v>
      </c>
      <c r="H272">
        <v>0</v>
      </c>
      <c r="I272">
        <v>1840</v>
      </c>
      <c r="J272">
        <v>25</v>
      </c>
      <c r="K272">
        <v>0.6000000000000001</v>
      </c>
      <c r="L272">
        <v>80</v>
      </c>
      <c r="M272" t="s">
        <v>553</v>
      </c>
    </row>
    <row r="273" spans="1:12" ht="12.75">
      <c r="A273" t="s">
        <v>541</v>
      </c>
      <c r="B273" t="s">
        <v>557</v>
      </c>
      <c r="C273" s="111">
        <f>(L273/10.9375)+(J273/9.2105)+(F273/3.8889)-(K273/12.5)</f>
        <v>22.942828816442912</v>
      </c>
      <c r="D273" s="112">
        <f>(L273/10.9375)+(J273/9.2105)+(F273/3.8889)-(K273/12.5)</f>
        <v>22.942828816442912</v>
      </c>
      <c r="E273">
        <v>880</v>
      </c>
      <c r="F273">
        <v>47</v>
      </c>
      <c r="G273">
        <v>19</v>
      </c>
      <c r="H273">
        <v>0.5</v>
      </c>
      <c r="I273">
        <v>2650</v>
      </c>
      <c r="J273">
        <v>20</v>
      </c>
      <c r="K273">
        <v>0</v>
      </c>
      <c r="L273">
        <v>95</v>
      </c>
    </row>
    <row r="274" spans="1:12" ht="12.75">
      <c r="A274" t="s">
        <v>541</v>
      </c>
      <c r="B274" t="s">
        <v>557</v>
      </c>
      <c r="C274" s="111">
        <f>(L274/10.9375)+(J274/9.2105)+(F274/3.8889)-(K274/12.5)</f>
        <v>24.817120114418053</v>
      </c>
      <c r="D274" s="112">
        <f>(L274/10.9375)+(J274/9.2105)+(F274/3.8889)-(K274/12.5)</f>
        <v>24.817120114418053</v>
      </c>
      <c r="E274">
        <v>950</v>
      </c>
      <c r="F274">
        <v>47</v>
      </c>
      <c r="G274">
        <v>19</v>
      </c>
      <c r="H274">
        <v>0.5</v>
      </c>
      <c r="I274">
        <v>3370</v>
      </c>
      <c r="J274">
        <v>38</v>
      </c>
      <c r="K274">
        <v>1</v>
      </c>
      <c r="L274">
        <v>95</v>
      </c>
    </row>
    <row r="275" spans="1:12" ht="12.75">
      <c r="A275" t="s">
        <v>541</v>
      </c>
      <c r="B275" t="s">
        <v>558</v>
      </c>
      <c r="C275" s="111">
        <f>(L275/10.9375)+(J275/9.2105)+(F275/3.8889)-(K275/12.5)</f>
        <v>1.5428571102165831</v>
      </c>
      <c r="D275" s="112">
        <f>(L275/10.9375)+(J275/9.2105)+(F275/3.8889)-(K275/12.5)</f>
        <v>1.5428571102165831</v>
      </c>
      <c r="E275">
        <v>60</v>
      </c>
      <c r="F275">
        <v>3</v>
      </c>
      <c r="G275">
        <v>0.5</v>
      </c>
      <c r="H275">
        <v>0</v>
      </c>
      <c r="I275">
        <v>380</v>
      </c>
      <c r="J275">
        <v>7</v>
      </c>
      <c r="K275">
        <v>1</v>
      </c>
      <c r="L275">
        <v>1</v>
      </c>
    </row>
    <row r="276" spans="1:12" ht="12.75">
      <c r="A276" t="s">
        <v>541</v>
      </c>
      <c r="B276" t="s">
        <v>559</v>
      </c>
      <c r="C276" s="111">
        <f>(L276/10.9375)+(J276/9.2105)+(F276/3.8889)-(K276/12.5)</f>
        <v>4.057132146971148</v>
      </c>
      <c r="D276" s="112">
        <f>(L276/10.9375)+(J276/9.2105)+(F276/3.8889)-(K276/12.5)</f>
        <v>4.057132146971148</v>
      </c>
      <c r="E276">
        <v>140</v>
      </c>
      <c r="F276">
        <v>15</v>
      </c>
      <c r="G276">
        <v>5</v>
      </c>
      <c r="H276">
        <v>0</v>
      </c>
      <c r="I276">
        <v>220</v>
      </c>
      <c r="J276">
        <v>1</v>
      </c>
      <c r="K276">
        <v>0</v>
      </c>
      <c r="L276">
        <v>1</v>
      </c>
    </row>
    <row r="277" spans="1:12" ht="12.75">
      <c r="A277" t="s">
        <v>541</v>
      </c>
      <c r="B277" t="s">
        <v>560</v>
      </c>
      <c r="C277" s="111">
        <f>(L277/10.9375)+(J277/9.2105)+(F277/3.8889)-(K277/12.5)</f>
        <v>6.194275200037131</v>
      </c>
      <c r="D277" s="112">
        <f>(L277/10.9375)+(J277/9.2105)+(F277/3.8889)-(K277/12.5)</f>
        <v>6.194275200037131</v>
      </c>
      <c r="E277">
        <v>230</v>
      </c>
      <c r="F277">
        <v>16</v>
      </c>
      <c r="G277">
        <v>9</v>
      </c>
      <c r="H277">
        <v>0</v>
      </c>
      <c r="I277">
        <v>1120</v>
      </c>
      <c r="J277">
        <v>4</v>
      </c>
      <c r="K277">
        <v>0</v>
      </c>
      <c r="L277">
        <v>18</v>
      </c>
    </row>
    <row r="278" spans="1:12" ht="12.75">
      <c r="A278" t="s">
        <v>541</v>
      </c>
      <c r="B278" t="s">
        <v>561</v>
      </c>
      <c r="C278" s="111">
        <f>(L278/10.9375)+(J278/9.2105)+(F278/3.8889)-(K278/12.5)</f>
        <v>8.891433012299569</v>
      </c>
      <c r="D278" s="112">
        <f>(L278/10.9375)+(J278/9.2105)+(F278/3.8889)-(K278/12.5)</f>
        <v>8.891433012299569</v>
      </c>
      <c r="E278">
        <v>330</v>
      </c>
      <c r="F278">
        <v>10</v>
      </c>
      <c r="G278">
        <v>3</v>
      </c>
      <c r="H278">
        <v>0</v>
      </c>
      <c r="I278">
        <v>1610</v>
      </c>
      <c r="J278">
        <v>38</v>
      </c>
      <c r="K278">
        <v>8</v>
      </c>
      <c r="L278">
        <v>31</v>
      </c>
    </row>
    <row r="279" spans="1:12" ht="12.75">
      <c r="A279" t="s">
        <v>562</v>
      </c>
      <c r="B279" t="s">
        <v>563</v>
      </c>
      <c r="C279" s="111">
        <f>(L279/10.9375)+(J279/9.2105)+(F279/3.8889)-(K279/12.5)</f>
        <v>15.462841665408838</v>
      </c>
      <c r="D279" s="112">
        <f>(L279/10.9375)+(J279/9.2105)+(F279/3.8889)-(K279/12.5)</f>
        <v>15.462841665408838</v>
      </c>
      <c r="E279">
        <v>580</v>
      </c>
      <c r="F279">
        <v>35</v>
      </c>
      <c r="G279">
        <v>8</v>
      </c>
      <c r="H279">
        <v>0</v>
      </c>
      <c r="I279">
        <v>1880</v>
      </c>
      <c r="J279">
        <v>33</v>
      </c>
      <c r="K279">
        <v>4</v>
      </c>
      <c r="L279">
        <v>35</v>
      </c>
    </row>
    <row r="280" spans="1:12" ht="12.75">
      <c r="A280" t="s">
        <v>562</v>
      </c>
      <c r="B280" t="s">
        <v>564</v>
      </c>
      <c r="C280" s="111">
        <f>(L280/10.9375)+(J280/9.2105)+(F280/3.8889)-(K280/12.5)</f>
        <v>16.3771402776612</v>
      </c>
      <c r="D280" s="112">
        <f>(L280/10.9375)+(J280/9.2105)+(F280/3.8889)-(K280/12.5)</f>
        <v>16.3771402776612</v>
      </c>
      <c r="E280">
        <v>620</v>
      </c>
      <c r="F280">
        <v>28</v>
      </c>
      <c r="G280">
        <v>5</v>
      </c>
      <c r="H280">
        <v>0</v>
      </c>
      <c r="I280">
        <v>1530</v>
      </c>
      <c r="J280">
        <v>58</v>
      </c>
      <c r="K280">
        <v>4</v>
      </c>
      <c r="L280">
        <v>35</v>
      </c>
    </row>
    <row r="281" spans="1:12" ht="12.75">
      <c r="A281" t="s">
        <v>562</v>
      </c>
      <c r="B281" t="s">
        <v>565</v>
      </c>
      <c r="C281" s="111">
        <f>(L281/10.9375)+(J281/9.2105)+(F281/3.8889)-(K281/12.5)</f>
        <v>15.462841665408838</v>
      </c>
      <c r="D281" s="112">
        <f>(L281/10.9375)+(J281/9.2105)+(F281/3.8889)-(K281/12.5)</f>
        <v>15.462841665408838</v>
      </c>
      <c r="E281">
        <v>590</v>
      </c>
      <c r="F281">
        <v>35</v>
      </c>
      <c r="G281">
        <v>8</v>
      </c>
      <c r="H281">
        <v>0</v>
      </c>
      <c r="I281">
        <v>1920</v>
      </c>
      <c r="J281">
        <v>33</v>
      </c>
      <c r="K281">
        <v>4</v>
      </c>
      <c r="L281">
        <v>35</v>
      </c>
    </row>
    <row r="282" spans="1:12" ht="12.75">
      <c r="A282" t="s">
        <v>562</v>
      </c>
      <c r="B282" t="s">
        <v>566</v>
      </c>
      <c r="C282" s="111">
        <f>(L282/10.9375)+(J282/9.2105)+(F282/3.8889)-(K282/12.5)</f>
        <v>14.639992457238858</v>
      </c>
      <c r="D282" s="112">
        <f>(L282/10.9375)+(J282/9.2105)+(F282/3.8889)-(K282/12.5)</f>
        <v>14.639992457238858</v>
      </c>
      <c r="E282">
        <v>560</v>
      </c>
      <c r="F282">
        <v>28</v>
      </c>
      <c r="G282">
        <v>5</v>
      </c>
      <c r="H282">
        <v>0</v>
      </c>
      <c r="I282">
        <v>1400</v>
      </c>
      <c r="J282">
        <v>42</v>
      </c>
      <c r="K282">
        <v>4</v>
      </c>
      <c r="L282">
        <v>35</v>
      </c>
    </row>
    <row r="283" spans="1:12" ht="12.75">
      <c r="A283" t="s">
        <v>562</v>
      </c>
      <c r="B283" t="s">
        <v>567</v>
      </c>
      <c r="C283" s="111">
        <f>(L283/10.9375)+(J283/9.2105)+(F283/3.8889)-(K283/12.5)</f>
        <v>23.725688424659406</v>
      </c>
      <c r="D283" s="112">
        <f>(L283/10.9375)+(J283/9.2105)+(F283/3.8889)-(K283/12.5)</f>
        <v>23.725688424659406</v>
      </c>
      <c r="E283">
        <v>870</v>
      </c>
      <c r="F283">
        <v>58</v>
      </c>
      <c r="G283">
        <v>17</v>
      </c>
      <c r="H283">
        <v>2</v>
      </c>
      <c r="I283">
        <v>1540</v>
      </c>
      <c r="J283">
        <v>54</v>
      </c>
      <c r="K283">
        <v>2</v>
      </c>
      <c r="L283">
        <v>34</v>
      </c>
    </row>
    <row r="284" spans="1:12" ht="12.75">
      <c r="A284" t="s">
        <v>562</v>
      </c>
      <c r="B284" t="s">
        <v>568</v>
      </c>
      <c r="C284" s="111">
        <f>(L284/10.9375)+(J284/9.2105)+(F284/3.8889)-(K284/12.5)</f>
        <v>19.999972734842682</v>
      </c>
      <c r="D284" s="112">
        <f>(L284/10.9375)+(J284/9.2105)+(F284/3.8889)-(K284/12.5)</f>
        <v>19.999972734842682</v>
      </c>
      <c r="E284">
        <v>730</v>
      </c>
      <c r="F284">
        <v>54</v>
      </c>
      <c r="G284">
        <v>10</v>
      </c>
      <c r="H284">
        <v>0.5</v>
      </c>
      <c r="I284">
        <v>1490</v>
      </c>
      <c r="J284">
        <v>40</v>
      </c>
      <c r="K284">
        <v>3</v>
      </c>
      <c r="L284">
        <v>22</v>
      </c>
    </row>
    <row r="285" spans="1:12" ht="12.75">
      <c r="A285" t="s">
        <v>562</v>
      </c>
      <c r="B285" t="s">
        <v>569</v>
      </c>
      <c r="C285" s="111">
        <f>(L285/10.9375)+(J285/9.2105)+(F285/3.8889)-(K285/12.5)</f>
        <v>11.222853812323544</v>
      </c>
      <c r="D285" s="112">
        <f>(L285/10.9375)+(J285/9.2105)+(F285/3.8889)-(K285/12.5)</f>
        <v>11.222853812323544</v>
      </c>
      <c r="E285">
        <v>430</v>
      </c>
      <c r="F285">
        <v>21</v>
      </c>
      <c r="G285">
        <v>9</v>
      </c>
      <c r="H285">
        <v>0.5</v>
      </c>
      <c r="I285">
        <v>1330</v>
      </c>
      <c r="J285">
        <v>39</v>
      </c>
      <c r="K285">
        <v>3</v>
      </c>
      <c r="L285">
        <v>20</v>
      </c>
    </row>
    <row r="286" spans="1:12" ht="12.75">
      <c r="A286" t="s">
        <v>562</v>
      </c>
      <c r="B286" t="s">
        <v>570</v>
      </c>
      <c r="C286" s="111">
        <f>(L286/10.9375)+(J286/9.2105)+(F286/3.8889)-(K286/12.5)</f>
        <v>16.188554987867665</v>
      </c>
      <c r="D286" s="112">
        <f>(L286/10.9375)+(J286/9.2105)+(F286/3.8889)-(K286/12.5)</f>
        <v>16.188554987867665</v>
      </c>
      <c r="E286">
        <v>600</v>
      </c>
      <c r="F286">
        <v>38</v>
      </c>
      <c r="G286">
        <v>14</v>
      </c>
      <c r="H286">
        <v>0.5</v>
      </c>
      <c r="I286">
        <v>1780</v>
      </c>
      <c r="J286">
        <v>37</v>
      </c>
      <c r="K286">
        <v>2</v>
      </c>
      <c r="L286">
        <v>28</v>
      </c>
    </row>
    <row r="287" spans="1:12" ht="12.75">
      <c r="A287" t="s">
        <v>571</v>
      </c>
      <c r="B287" t="s">
        <v>572</v>
      </c>
      <c r="C287" s="111">
        <f>(L287/10.9375)+(J287/9.2105)+(F287/3.8889)-(K287/12.5)</f>
        <v>15.057136244996618</v>
      </c>
      <c r="D287" s="112">
        <f>(L287/10.9375)+(J287/9.2105)+(F287/3.8889)-(K287/12.5)</f>
        <v>15.057136244996618</v>
      </c>
      <c r="E287">
        <v>570</v>
      </c>
      <c r="F287">
        <v>28</v>
      </c>
      <c r="G287">
        <v>5</v>
      </c>
      <c r="H287">
        <v>0</v>
      </c>
      <c r="I287">
        <v>1700</v>
      </c>
      <c r="J287">
        <v>45</v>
      </c>
      <c r="K287">
        <v>4</v>
      </c>
      <c r="L287">
        <v>36</v>
      </c>
    </row>
    <row r="288" spans="1:12" ht="12.75">
      <c r="A288" t="s">
        <v>571</v>
      </c>
      <c r="B288" t="s">
        <v>573</v>
      </c>
      <c r="C288" s="111">
        <f>(L288/10.9375)+(J288/9.2105)+(F288/3.8889)-(K288/12.5)</f>
        <v>9.119991738827474</v>
      </c>
      <c r="D288" s="112">
        <f>(L288/10.9375)+(J288/9.2105)+(F288/3.8889)-(K288/12.5)</f>
        <v>9.119991738827474</v>
      </c>
      <c r="E288">
        <v>350</v>
      </c>
      <c r="F288">
        <v>18</v>
      </c>
      <c r="G288">
        <v>4.5</v>
      </c>
      <c r="H288">
        <v>0</v>
      </c>
      <c r="I288">
        <v>840</v>
      </c>
      <c r="J288">
        <v>16</v>
      </c>
      <c r="K288">
        <v>1</v>
      </c>
      <c r="L288">
        <v>31</v>
      </c>
    </row>
    <row r="289" spans="1:12" ht="12.75">
      <c r="A289" t="s">
        <v>571</v>
      </c>
      <c r="B289" t="s">
        <v>574</v>
      </c>
      <c r="C289" s="111">
        <f>(L289/10.9375)+(J289/9.2105)+(F289/3.8889)-(K289/12.5)</f>
        <v>9.525697159239696</v>
      </c>
      <c r="D289" s="112">
        <f>(L289/10.9375)+(J289/9.2105)+(F289/3.8889)-(K289/12.5)</f>
        <v>9.525697159239696</v>
      </c>
      <c r="E289">
        <v>360</v>
      </c>
      <c r="F289">
        <v>25</v>
      </c>
      <c r="G289">
        <v>7</v>
      </c>
      <c r="H289">
        <v>0</v>
      </c>
      <c r="I289">
        <v>1020</v>
      </c>
      <c r="J289">
        <v>4</v>
      </c>
      <c r="K289">
        <v>1</v>
      </c>
      <c r="L289">
        <v>30</v>
      </c>
    </row>
    <row r="290" spans="1:12" ht="12.75">
      <c r="A290" t="s">
        <v>571</v>
      </c>
      <c r="B290" t="s">
        <v>575</v>
      </c>
      <c r="C290" s="111">
        <f>(L290/10.9375)+(J290/9.2105)+(F290/3.8889)-(K290/12.5)</f>
        <v>10.27428222046955</v>
      </c>
      <c r="D290" s="112">
        <f>(L290/10.9375)+(J290/9.2105)+(F290/3.8889)-(K290/12.5)</f>
        <v>10.27428222046955</v>
      </c>
      <c r="E290">
        <v>400</v>
      </c>
      <c r="F290">
        <v>17</v>
      </c>
      <c r="G290">
        <v>4.5</v>
      </c>
      <c r="H290">
        <v>0</v>
      </c>
      <c r="I290">
        <v>670</v>
      </c>
      <c r="J290">
        <v>29</v>
      </c>
      <c r="K290">
        <v>1</v>
      </c>
      <c r="L290">
        <v>31</v>
      </c>
    </row>
    <row r="291" spans="1:12" ht="12.75">
      <c r="A291" t="s">
        <v>571</v>
      </c>
      <c r="B291" t="s">
        <v>576</v>
      </c>
      <c r="C291" s="111">
        <f>(L291/10.9375)+(J291/9.2105)+(F291/3.8889)-(K291/12.5)</f>
        <v>9.525697159239696</v>
      </c>
      <c r="D291" s="112">
        <f>(L291/10.9375)+(J291/9.2105)+(F291/3.8889)-(K291/12.5)</f>
        <v>9.525697159239696</v>
      </c>
      <c r="E291">
        <v>360</v>
      </c>
      <c r="F291">
        <v>25</v>
      </c>
      <c r="G291">
        <v>7</v>
      </c>
      <c r="H291">
        <v>0</v>
      </c>
      <c r="I291">
        <v>1070</v>
      </c>
      <c r="J291">
        <v>4</v>
      </c>
      <c r="K291">
        <v>1</v>
      </c>
      <c r="L291">
        <v>30</v>
      </c>
    </row>
    <row r="292" spans="1:12" ht="12.75">
      <c r="A292" t="s">
        <v>571</v>
      </c>
      <c r="B292" t="s">
        <v>577</v>
      </c>
      <c r="C292" s="111">
        <f>(L292/10.9375)+(J292/9.2105)+(F292/3.8889)-(K292/12.5)</f>
        <v>8.445705828618635</v>
      </c>
      <c r="D292" s="112">
        <f>(L292/10.9375)+(J292/9.2105)+(F292/3.8889)-(K292/12.5)</f>
        <v>8.445705828618635</v>
      </c>
      <c r="E292">
        <v>330</v>
      </c>
      <c r="F292">
        <v>17</v>
      </c>
      <c r="G292">
        <v>4.5</v>
      </c>
      <c r="H292">
        <v>0</v>
      </c>
      <c r="I292">
        <v>540</v>
      </c>
      <c r="J292">
        <v>13</v>
      </c>
      <c r="K292">
        <v>1</v>
      </c>
      <c r="L292">
        <v>30</v>
      </c>
    </row>
    <row r="293" spans="1:12" ht="12.75">
      <c r="A293" t="s">
        <v>571</v>
      </c>
      <c r="B293" t="s">
        <v>578</v>
      </c>
      <c r="C293" s="111">
        <f>(L293/10.9375)+(J293/9.2105)+(F293/3.8889)-(K293/12.5)</f>
        <v>11.234285518442356</v>
      </c>
      <c r="D293" s="112">
        <f>(L293/10.9375)+(J293/9.2105)+(F293/3.8889)-(K293/12.5)</f>
        <v>11.234285518442356</v>
      </c>
      <c r="E293">
        <v>430</v>
      </c>
      <c r="F293">
        <v>18</v>
      </c>
      <c r="G293">
        <v>3.5</v>
      </c>
      <c r="H293">
        <v>0</v>
      </c>
      <c r="I293">
        <v>1480</v>
      </c>
      <c r="J293">
        <v>42</v>
      </c>
      <c r="K293">
        <v>3</v>
      </c>
      <c r="L293">
        <v>25</v>
      </c>
    </row>
    <row r="294" spans="1:12" ht="12.75">
      <c r="A294" t="s">
        <v>571</v>
      </c>
      <c r="B294" t="s">
        <v>579</v>
      </c>
      <c r="C294" s="111">
        <f>(L294/10.9375)+(J294/9.2105)+(F294/3.8889)-(K294/12.5)</f>
        <v>14.862850106224093</v>
      </c>
      <c r="D294" s="112">
        <f>(L294/10.9375)+(J294/9.2105)+(F294/3.8889)-(K294/12.5)</f>
        <v>14.862850106224093</v>
      </c>
      <c r="E294">
        <v>560</v>
      </c>
      <c r="F294">
        <v>29</v>
      </c>
      <c r="G294">
        <v>8</v>
      </c>
      <c r="H294">
        <v>0</v>
      </c>
      <c r="I294">
        <v>1390</v>
      </c>
      <c r="J294">
        <v>46</v>
      </c>
      <c r="K294">
        <v>3</v>
      </c>
      <c r="L294">
        <v>29</v>
      </c>
    </row>
    <row r="295" spans="1:12" ht="12.75">
      <c r="A295" t="s">
        <v>571</v>
      </c>
      <c r="B295" t="s">
        <v>580</v>
      </c>
      <c r="C295" s="111">
        <f>(L295/10.9375)+(J295/9.2105)+(F295/3.8889)-(K295/12.5)</f>
        <v>14.337130596026075</v>
      </c>
      <c r="D295" s="112">
        <f>(L295/10.9375)+(J295/9.2105)+(F295/3.8889)-(K295/12.5)</f>
        <v>14.337130596026075</v>
      </c>
      <c r="E295">
        <v>530</v>
      </c>
      <c r="F295">
        <v>34</v>
      </c>
      <c r="G295">
        <v>12</v>
      </c>
      <c r="H295">
        <v>1</v>
      </c>
      <c r="I295">
        <v>1110</v>
      </c>
      <c r="J295">
        <v>41</v>
      </c>
      <c r="K295">
        <v>4</v>
      </c>
      <c r="L295">
        <v>16</v>
      </c>
    </row>
    <row r="296" spans="1:12" ht="12.75">
      <c r="A296" t="s">
        <v>571</v>
      </c>
      <c r="B296" t="s">
        <v>581</v>
      </c>
      <c r="C296" s="111">
        <f>(L296/10.9375)+(J296/9.2105)+(F296/3.8889)-(K296/12.5)</f>
        <v>15.645697926651803</v>
      </c>
      <c r="D296" s="112">
        <f>(L296/10.9375)+(J296/9.2105)+(F296/3.8889)-(K296/12.5)</f>
        <v>15.645697926651803</v>
      </c>
      <c r="E296">
        <v>580</v>
      </c>
      <c r="F296">
        <v>40</v>
      </c>
      <c r="G296">
        <v>10</v>
      </c>
      <c r="H296">
        <v>0</v>
      </c>
      <c r="I296">
        <v>950</v>
      </c>
      <c r="J296">
        <v>42</v>
      </c>
      <c r="K296">
        <v>6</v>
      </c>
      <c r="L296">
        <v>14</v>
      </c>
    </row>
    <row r="297" spans="1:12" ht="12.75">
      <c r="A297" t="s">
        <v>571</v>
      </c>
      <c r="B297" t="s">
        <v>582</v>
      </c>
      <c r="C297" s="111">
        <f>(L297/10.9375)+(J297/9.2105)+(F297/3.8889)-(K297/12.5)</f>
        <v>6.3714112490308565</v>
      </c>
      <c r="D297" s="112">
        <f>(L297/10.9375)+(J297/9.2105)+(F297/3.8889)-(K297/12.5)</f>
        <v>6.3714112490308565</v>
      </c>
      <c r="E297">
        <v>220</v>
      </c>
      <c r="F297">
        <v>24</v>
      </c>
      <c r="G297">
        <v>4.5</v>
      </c>
      <c r="H297">
        <v>0</v>
      </c>
      <c r="I297">
        <v>250</v>
      </c>
      <c r="J297">
        <v>1</v>
      </c>
      <c r="K297">
        <v>0</v>
      </c>
      <c r="L297">
        <v>1</v>
      </c>
    </row>
    <row r="298" spans="1:12" ht="12.75">
      <c r="A298" t="s">
        <v>571</v>
      </c>
      <c r="B298" t="s">
        <v>583</v>
      </c>
      <c r="C298" s="111">
        <f>(L298/10.9375)+(J298/9.2105)+(F298/3.8889)-(K298/12.5)</f>
        <v>6.114269126579778</v>
      </c>
      <c r="D298" s="112">
        <f>(L298/10.9375)+(J298/9.2105)+(F298/3.8889)-(K298/12.5)</f>
        <v>6.114269126579778</v>
      </c>
      <c r="E298">
        <v>210</v>
      </c>
      <c r="F298">
        <v>23</v>
      </c>
      <c r="G298">
        <v>4</v>
      </c>
      <c r="H298">
        <v>0</v>
      </c>
      <c r="I298">
        <v>330</v>
      </c>
      <c r="J298">
        <v>1</v>
      </c>
      <c r="K298">
        <v>0</v>
      </c>
      <c r="L298">
        <v>1</v>
      </c>
    </row>
    <row r="299" spans="1:12" ht="12.75">
      <c r="A299" t="s">
        <v>584</v>
      </c>
      <c r="B299" t="s">
        <v>585</v>
      </c>
      <c r="C299" s="111">
        <f>(L299/10.9375)+(J299/9.2105)+(F299/3.8889)-(K299/12.5)</f>
        <v>9.954283493929983</v>
      </c>
      <c r="D299" s="112">
        <f>(L299/10.9375)+(J299/9.2105)+(F299/3.8889)-(K299/12.5)</f>
        <v>9.954283493929983</v>
      </c>
      <c r="E299">
        <v>390</v>
      </c>
      <c r="F299">
        <v>14</v>
      </c>
      <c r="G299">
        <v>6</v>
      </c>
      <c r="H299">
        <v>0</v>
      </c>
      <c r="I299">
        <v>1520</v>
      </c>
      <c r="J299">
        <v>26</v>
      </c>
      <c r="K299">
        <v>5</v>
      </c>
      <c r="L299">
        <v>43</v>
      </c>
    </row>
    <row r="300" spans="1:12" ht="12.75">
      <c r="A300" t="s">
        <v>584</v>
      </c>
      <c r="B300" t="s">
        <v>421</v>
      </c>
      <c r="C300" s="111">
        <f>(L300/10.9375)+(J300/9.2105)+(F300/3.8889)-(K300/12.5)</f>
        <v>12.605725355171453</v>
      </c>
      <c r="D300" s="112">
        <f>(L300/10.9375)+(J300/9.2105)+(F300/3.8889)-(K300/12.5)</f>
        <v>12.605725355171453</v>
      </c>
      <c r="E300">
        <v>490</v>
      </c>
      <c r="F300">
        <v>9</v>
      </c>
      <c r="G300">
        <v>1</v>
      </c>
      <c r="H300">
        <v>0</v>
      </c>
      <c r="I300">
        <v>3170</v>
      </c>
      <c r="J300">
        <v>57</v>
      </c>
      <c r="K300">
        <v>7</v>
      </c>
      <c r="L300">
        <v>51</v>
      </c>
    </row>
    <row r="301" spans="1:12" ht="12.75">
      <c r="A301" t="s">
        <v>584</v>
      </c>
      <c r="B301" t="s">
        <v>350</v>
      </c>
      <c r="C301" s="111">
        <f>(L301/10.9375)+(J301/9.2105)+(F301/3.8889)-(K301/12.5)</f>
        <v>12.045712457204804</v>
      </c>
      <c r="D301" s="112">
        <f>(L301/10.9375)+(J301/9.2105)+(F301/3.8889)-(K301/12.5)</f>
        <v>12.045712457204804</v>
      </c>
      <c r="E301">
        <v>450</v>
      </c>
      <c r="F301">
        <v>16</v>
      </c>
      <c r="G301">
        <v>6</v>
      </c>
      <c r="H301">
        <v>0</v>
      </c>
      <c r="I301">
        <v>1810</v>
      </c>
      <c r="J301">
        <v>32</v>
      </c>
      <c r="K301">
        <v>6</v>
      </c>
      <c r="L301">
        <v>54</v>
      </c>
    </row>
    <row r="302" spans="1:12" ht="12.75">
      <c r="A302" t="s">
        <v>584</v>
      </c>
      <c r="B302" t="s">
        <v>504</v>
      </c>
      <c r="C302" s="111">
        <f>(L302/10.9375)+(J302/9.2105)+(F302/3.8889)-(K302/12.5)</f>
        <v>9.734300710265819</v>
      </c>
      <c r="D302" s="112">
        <f>(L302/10.9375)+(J302/9.2105)+(F302/3.8889)-(K302/12.5)</f>
        <v>9.734300710265819</v>
      </c>
      <c r="E302">
        <v>380</v>
      </c>
      <c r="F302">
        <v>4.5</v>
      </c>
      <c r="G302">
        <v>1</v>
      </c>
      <c r="H302">
        <v>0</v>
      </c>
      <c r="I302">
        <v>2370</v>
      </c>
      <c r="J302">
        <v>59</v>
      </c>
      <c r="K302">
        <v>6</v>
      </c>
      <c r="L302">
        <v>29</v>
      </c>
    </row>
    <row r="303" spans="1:12" ht="12.75">
      <c r="A303" t="s">
        <v>584</v>
      </c>
      <c r="B303" t="s">
        <v>417</v>
      </c>
      <c r="C303" s="111">
        <f>(L303/10.9375)+(J303/9.2105)+(F303/3.8889)-(K303/12.5)</f>
        <v>13.114302873560398</v>
      </c>
      <c r="D303" s="112">
        <f>(L303/10.9375)+(J303/9.2105)+(F303/3.8889)-(K303/12.5)</f>
        <v>13.114302873560398</v>
      </c>
      <c r="E303">
        <v>500</v>
      </c>
      <c r="F303">
        <v>10</v>
      </c>
      <c r="G303">
        <v>3.5</v>
      </c>
      <c r="H303">
        <v>0</v>
      </c>
      <c r="I303">
        <v>1910</v>
      </c>
      <c r="J303">
        <v>79</v>
      </c>
      <c r="K303">
        <v>12</v>
      </c>
      <c r="L303">
        <v>32</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L94"/>
  <sheetViews>
    <sheetView zoomScale="123" zoomScaleNormal="123" workbookViewId="0" topLeftCell="A1">
      <pane ySplit="1" topLeftCell="A2" activePane="bottomLeft" state="frozen"/>
      <selection pane="topLeft" activeCell="A1" sqref="A1"/>
      <selection pane="bottomLeft" activeCell="B95" sqref="B95"/>
    </sheetView>
  </sheetViews>
  <sheetFormatPr defaultColWidth="9.140625" defaultRowHeight="12.75"/>
  <cols>
    <col min="1" max="1" width="35.00390625" style="0" customWidth="1"/>
    <col min="2" max="2" width="11.00390625" style="114" customWidth="1"/>
    <col min="3" max="3" width="8.8515625" style="115" customWidth="1"/>
    <col min="4" max="4" width="9.7109375" style="0" customWidth="1"/>
    <col min="5" max="5" width="4.8515625" style="0" customWidth="1"/>
    <col min="6" max="6" width="7.00390625" style="0" customWidth="1"/>
    <col min="7" max="7" width="6.8515625" style="0" customWidth="1"/>
    <col min="8" max="8" width="12.57421875" style="0" customWidth="1"/>
    <col min="9" max="9" width="8.421875" style="0" customWidth="1"/>
    <col min="10" max="10" width="6.8515625" style="0" customWidth="1"/>
    <col min="11" max="11" width="16.28125" style="0" customWidth="1"/>
  </cols>
  <sheetData>
    <row r="1" spans="1:11" s="116" customFormat="1" ht="12.75">
      <c r="A1" s="116" t="s">
        <v>586</v>
      </c>
      <c r="B1" s="117" t="s">
        <v>587</v>
      </c>
      <c r="C1" s="109" t="s">
        <v>588</v>
      </c>
      <c r="D1" s="116" t="s">
        <v>589</v>
      </c>
      <c r="E1" s="116" t="s">
        <v>590</v>
      </c>
      <c r="F1" s="116" t="s">
        <v>591</v>
      </c>
      <c r="G1" s="116" t="s">
        <v>592</v>
      </c>
      <c r="H1" s="116" t="s">
        <v>593</v>
      </c>
      <c r="I1" s="116" t="s">
        <v>594</v>
      </c>
      <c r="J1" s="116" t="s">
        <v>271</v>
      </c>
      <c r="K1" s="118" t="s">
        <v>595</v>
      </c>
    </row>
    <row r="2" spans="1:12" s="116" customFormat="1" ht="12.75">
      <c r="A2" s="116" t="s">
        <v>596</v>
      </c>
      <c r="B2" s="119"/>
      <c r="C2" s="120"/>
      <c r="K2" s="121"/>
      <c r="L2"/>
    </row>
    <row r="3" spans="1:11" ht="12.75">
      <c r="A3" t="s">
        <v>597</v>
      </c>
      <c r="B3" s="122">
        <v>0</v>
      </c>
      <c r="C3" s="120">
        <f>(J3/10.9375)+(F3/9.2105)+(E3/3.8889)-(G3/12.5)</f>
        <v>9.068571575573598</v>
      </c>
      <c r="D3">
        <v>340</v>
      </c>
      <c r="E3">
        <v>15</v>
      </c>
      <c r="F3">
        <v>36</v>
      </c>
      <c r="G3">
        <v>2</v>
      </c>
      <c r="H3">
        <v>70</v>
      </c>
      <c r="I3">
        <v>890</v>
      </c>
      <c r="J3">
        <v>16</v>
      </c>
      <c r="K3" s="121">
        <f>(J3/10.9375)+(F3/9.2105)+(E3/3.8889)-(G3/12.5)</f>
        <v>9.068571575573598</v>
      </c>
    </row>
    <row r="4" spans="1:11" ht="12.75">
      <c r="A4" t="s">
        <v>598</v>
      </c>
      <c r="B4" s="122">
        <v>0</v>
      </c>
      <c r="C4" s="120">
        <f>(J4/10.9375)+(F4/9.2105)+(E4/3.8889)-(G4/12.5)</f>
        <v>9.245716408228105</v>
      </c>
      <c r="D4">
        <v>360</v>
      </c>
      <c r="E4">
        <v>14</v>
      </c>
      <c r="F4">
        <v>40</v>
      </c>
      <c r="G4">
        <v>2</v>
      </c>
      <c r="H4">
        <v>70</v>
      </c>
      <c r="I4">
        <v>1530</v>
      </c>
      <c r="J4">
        <v>16</v>
      </c>
      <c r="K4" s="121">
        <f>(J4/10.9375)+(F4/9.2105)+(E4/3.8889)-(G4/12.5)</f>
        <v>9.245716408228105</v>
      </c>
    </row>
    <row r="5" spans="1:11" ht="12.75">
      <c r="A5" t="s">
        <v>599</v>
      </c>
      <c r="B5" s="122">
        <v>0</v>
      </c>
      <c r="C5" s="120">
        <f>(J5/10.9375)+(F5/9.2105)+(E5/3.8889)-(G5/12.5)</f>
        <v>12.782852849068082</v>
      </c>
      <c r="D5">
        <v>480</v>
      </c>
      <c r="E5">
        <v>24</v>
      </c>
      <c r="F5">
        <v>43</v>
      </c>
      <c r="G5">
        <v>2</v>
      </c>
      <c r="H5">
        <v>90</v>
      </c>
      <c r="I5">
        <v>1240</v>
      </c>
      <c r="J5">
        <v>23</v>
      </c>
      <c r="K5" s="121">
        <f>(J5/10.9375)+(F5/9.2105)+(E5/3.8889)-(G5/12.5)</f>
        <v>12.782852849068082</v>
      </c>
    </row>
    <row r="6" spans="1:11" ht="12.75">
      <c r="A6" t="s">
        <v>600</v>
      </c>
      <c r="B6" s="122">
        <v>0</v>
      </c>
      <c r="C6" s="120">
        <f>(J6/10.9375)+(F6/9.2105)+(E6/3.8889)-(G6/12.5)</f>
        <v>16.737132065409636</v>
      </c>
      <c r="D6">
        <v>630</v>
      </c>
      <c r="E6">
        <v>32</v>
      </c>
      <c r="F6">
        <v>41</v>
      </c>
      <c r="G6">
        <v>3</v>
      </c>
      <c r="H6">
        <v>155</v>
      </c>
      <c r="I6">
        <v>2080</v>
      </c>
      <c r="J6">
        <v>47</v>
      </c>
      <c r="K6" s="121">
        <f>(J6/10.9375)+(F6/9.2105)+(E6/3.8889)-(G6/12.5)</f>
        <v>16.737132065409636</v>
      </c>
    </row>
    <row r="7" spans="1:11" ht="12.75">
      <c r="A7" t="s">
        <v>601</v>
      </c>
      <c r="B7" s="122">
        <v>0</v>
      </c>
      <c r="C7" s="120">
        <f>(J7/10.9375)+(F7/9.2105)+(E7/3.8889)-(G7/12.5)</f>
        <v>13.051424391921353</v>
      </c>
      <c r="D7">
        <v>480</v>
      </c>
      <c r="E7">
        <v>23</v>
      </c>
      <c r="F7">
        <v>41</v>
      </c>
      <c r="G7">
        <v>3</v>
      </c>
      <c r="H7">
        <v>110</v>
      </c>
      <c r="I7">
        <v>1440</v>
      </c>
      <c r="J7">
        <v>32</v>
      </c>
      <c r="K7" s="121">
        <f>(J7/10.9375)+(F7/9.2105)+(E7/3.8889)-(G7/12.5)</f>
        <v>13.051424391921353</v>
      </c>
    </row>
    <row r="8" spans="1:11" ht="12.75">
      <c r="A8" t="s">
        <v>602</v>
      </c>
      <c r="B8" s="122">
        <v>0</v>
      </c>
      <c r="C8" s="120">
        <f>(J8/10.9375)+(F8/9.2105)+(E8/3.8889)-(G8/12.5)</f>
        <v>8.337143853118647</v>
      </c>
      <c r="D8">
        <v>310</v>
      </c>
      <c r="E8">
        <v>13</v>
      </c>
      <c r="F8">
        <v>34</v>
      </c>
      <c r="G8">
        <v>2</v>
      </c>
      <c r="H8">
        <v>70</v>
      </c>
      <c r="I8">
        <v>740</v>
      </c>
      <c r="J8">
        <v>16</v>
      </c>
      <c r="K8" s="121">
        <f>(J8/10.9375)+(F8/9.2105)+(E8/3.8889)-(G8/12.5)</f>
        <v>8.337143853118647</v>
      </c>
    </row>
    <row r="9" spans="1:11" ht="12.75">
      <c r="A9" t="s">
        <v>603</v>
      </c>
      <c r="B9" s="122">
        <v>0</v>
      </c>
      <c r="C9" s="120">
        <f>(J9/10.9375)+(F9/9.2105)+(E9/3.8889)-(G9/12.5)</f>
        <v>9.56571307761474</v>
      </c>
      <c r="D9">
        <v>350</v>
      </c>
      <c r="E9">
        <v>16</v>
      </c>
      <c r="F9">
        <v>34</v>
      </c>
      <c r="G9">
        <v>2</v>
      </c>
      <c r="H9">
        <v>85</v>
      </c>
      <c r="I9">
        <v>950</v>
      </c>
      <c r="J9">
        <v>21</v>
      </c>
      <c r="K9" s="121">
        <f>(J9/10.9375)+(F9/9.2105)+(E9/3.8889)-(G9/12.5)</f>
        <v>9.56571307761474</v>
      </c>
    </row>
    <row r="10" spans="1:11" ht="12.75">
      <c r="A10" t="s">
        <v>604</v>
      </c>
      <c r="B10" s="122">
        <v>0</v>
      </c>
      <c r="C10" s="120">
        <f>(J10/10.9375)+(F10/9.2105)+(E10/3.8889)-(G10/12.5)</f>
        <v>12.788569110294018</v>
      </c>
      <c r="D10">
        <v>470</v>
      </c>
      <c r="E10">
        <v>23</v>
      </c>
      <c r="F10">
        <v>47</v>
      </c>
      <c r="G10">
        <v>3</v>
      </c>
      <c r="H10">
        <v>85</v>
      </c>
      <c r="I10">
        <v>1130</v>
      </c>
      <c r="J10">
        <v>22</v>
      </c>
      <c r="K10" s="121">
        <f>(J10/10.9375)+(F10/9.2105)+(E10/3.8889)-(G10/12.5)</f>
        <v>12.788569110294018</v>
      </c>
    </row>
    <row r="11" spans="1:12" s="116" customFormat="1" ht="12.75">
      <c r="A11" s="116" t="s">
        <v>605</v>
      </c>
      <c r="B11" s="123" t="s">
        <v>606</v>
      </c>
      <c r="C11" s="120">
        <f>(J11/10.9375)+(F11/9.2105)+(E11/3.8889)-(G11/12.5)</f>
        <v>0</v>
      </c>
      <c r="D11" s="116">
        <f>(D3*$B3)+(D4*$B4)+(D5*$B5)+(D6*$B6)+(D7*$B7)+(D8*$B8)+(D9*$B9)+(D10*$B10)</f>
        <v>0</v>
      </c>
      <c r="E11" s="116">
        <f>(E3*$B3)+(E4*$B4)+(E5*$B5)+(E6*$B6)+(E7*$B7)+(E8*$B8)+(E9*$B9)+(E10*$B10)</f>
        <v>0</v>
      </c>
      <c r="F11" s="116">
        <f>(F3*$B3)+(F4*$B4)+(F5*$B5)+(F6*$B6)+(F7*$B7)+(F8*$B8)+(F9*$B9)+(F10*$B10)</f>
        <v>0</v>
      </c>
      <c r="G11" s="116">
        <f>(G3*$B3)+(G4*$B4)+(G5*$B5)+(G6*$B6)+(G7*$B7)+(G8*$B8)+(G9*$B9)+(G10*$B10)</f>
        <v>0</v>
      </c>
      <c r="H11" s="116">
        <f>(H3*$B3)+(H4*$B4)+(H5*$B5)+(H6*$B6)+(H7*$B7)+(H8*$B8)+(H9*$B9)+(H10*$B10)</f>
        <v>0</v>
      </c>
      <c r="I11" s="116">
        <f>(I3*$B3)+(I4*$B4)+(I5*$B5)+(I6*$B6)+(I7*$B7)+(I8*$B8)+(I9*$B9)+(I10*$B10)</f>
        <v>0</v>
      </c>
      <c r="J11" s="116">
        <f>(J3*$B3)+(J4*$B4)+(J5*$B5)+(J6*$B6)+(J7*$B7)+(J8*$B8)+(J9*$B9)+(J10*$B10)</f>
        <v>0</v>
      </c>
      <c r="K11" s="121">
        <f>(J11/10.9375)+(F11/9.2105)+(E11/3.8889)-(G11/12.5)</f>
        <v>0</v>
      </c>
      <c r="L11"/>
    </row>
    <row r="12" spans="1:11" ht="12.75">
      <c r="A12" t="s">
        <v>607</v>
      </c>
      <c r="B12" s="122">
        <v>0</v>
      </c>
      <c r="C12" s="120">
        <f>(J12/10.9375)+(F12/9.2105)+(E12/3.8889)-(G12/12.5)</f>
        <v>16.479990955214742</v>
      </c>
      <c r="D12">
        <v>610</v>
      </c>
      <c r="E12">
        <v>33</v>
      </c>
      <c r="F12">
        <v>49</v>
      </c>
      <c r="G12">
        <v>2</v>
      </c>
      <c r="H12">
        <v>110</v>
      </c>
      <c r="I12">
        <v>1550</v>
      </c>
      <c r="J12">
        <v>31</v>
      </c>
      <c r="K12" s="121">
        <f>(J12/10.9375)+(F12/9.2105)+(E12/3.8889)-(G12/12.5)</f>
        <v>16.479990955214742</v>
      </c>
    </row>
    <row r="13" spans="1:11" ht="12.75">
      <c r="A13" t="s">
        <v>608</v>
      </c>
      <c r="B13" s="122">
        <v>0</v>
      </c>
      <c r="C13" s="120">
        <f>(J13/10.9375)+(F13/9.2105)+(E13/3.8889)-(G13/12.5)</f>
        <v>14.851421110308712</v>
      </c>
      <c r="D13">
        <v>540</v>
      </c>
      <c r="E13">
        <v>30</v>
      </c>
      <c r="F13">
        <v>47</v>
      </c>
      <c r="G13">
        <v>2</v>
      </c>
      <c r="H13">
        <v>90</v>
      </c>
      <c r="I13">
        <v>1160</v>
      </c>
      <c r="J13">
        <v>24</v>
      </c>
      <c r="K13" s="121">
        <f>(J13/10.9375)+(F13/9.2105)+(E13/3.8889)-(G13/12.5)</f>
        <v>14.851421110308712</v>
      </c>
    </row>
    <row r="14" spans="1:11" ht="12.75">
      <c r="A14" t="s">
        <v>609</v>
      </c>
      <c r="B14" s="122">
        <v>0</v>
      </c>
      <c r="C14" s="120">
        <f>(J14/10.9375)+(F14/9.2105)+(E14/3.8889)-(G14/12.5)</f>
        <v>17.051417436849817</v>
      </c>
      <c r="D14">
        <v>630</v>
      </c>
      <c r="E14">
        <v>35</v>
      </c>
      <c r="F14">
        <v>47</v>
      </c>
      <c r="G14">
        <v>2</v>
      </c>
      <c r="H14">
        <v>120</v>
      </c>
      <c r="I14">
        <v>1820</v>
      </c>
      <c r="J14">
        <v>34</v>
      </c>
      <c r="K14" s="121">
        <f>(J14/10.9375)+(F14/9.2105)+(E14/3.8889)-(G14/12.5)</f>
        <v>17.051417436849817</v>
      </c>
    </row>
    <row r="15" spans="1:11" ht="12.75">
      <c r="A15" t="s">
        <v>610</v>
      </c>
      <c r="B15" s="122">
        <v>0</v>
      </c>
      <c r="C15" s="120">
        <f>(J15/10.9375)+(F15/9.2105)+(E15/3.8889)-(G15/12.5)</f>
        <v>12.165709600078973</v>
      </c>
      <c r="D15">
        <v>450</v>
      </c>
      <c r="E15">
        <v>22</v>
      </c>
      <c r="F15">
        <v>37</v>
      </c>
      <c r="G15">
        <v>2</v>
      </c>
      <c r="H15">
        <v>110</v>
      </c>
      <c r="I15">
        <v>1050</v>
      </c>
      <c r="J15">
        <v>29</v>
      </c>
      <c r="K15" s="121">
        <f>(J15/10.9375)+(F15/9.2105)+(E15/3.8889)-(G15/12.5)</f>
        <v>12.165709600078973</v>
      </c>
    </row>
    <row r="16" spans="1:11" ht="12.75">
      <c r="A16" t="s">
        <v>611</v>
      </c>
      <c r="B16" s="122">
        <v>0</v>
      </c>
      <c r="C16" s="120">
        <f>(J16/10.9375)+(F16/9.2105)+(E16/3.8889)-(G16/12.5)</f>
        <v>13.817134073561842</v>
      </c>
      <c r="D16">
        <v>520</v>
      </c>
      <c r="E16">
        <v>28</v>
      </c>
      <c r="F16">
        <v>38</v>
      </c>
      <c r="G16">
        <v>2</v>
      </c>
      <c r="H16">
        <v>115</v>
      </c>
      <c r="I16">
        <v>1440</v>
      </c>
      <c r="J16">
        <v>29</v>
      </c>
      <c r="K16" s="121">
        <f>(J16/10.9375)+(F16/9.2105)+(E16/3.8889)-(G16/12.5)</f>
        <v>13.817134073561842</v>
      </c>
    </row>
    <row r="17" spans="1:11" ht="12.75">
      <c r="A17" t="s">
        <v>612</v>
      </c>
      <c r="B17" s="122">
        <v>0</v>
      </c>
      <c r="C17" s="120">
        <f>(J17/10.9375)+(F17/9.2105)+(E17/3.8889)-(G17/12.5)</f>
        <v>9.165715591895044</v>
      </c>
      <c r="D17">
        <v>340</v>
      </c>
      <c r="E17">
        <v>13</v>
      </c>
      <c r="F17">
        <v>35</v>
      </c>
      <c r="G17">
        <v>1</v>
      </c>
      <c r="H17">
        <v>90</v>
      </c>
      <c r="I17">
        <v>1450</v>
      </c>
      <c r="J17">
        <v>23</v>
      </c>
      <c r="K17" s="121">
        <f>(J17/10.9375)+(F17/9.2105)+(E17/3.8889)-(G17/12.5)</f>
        <v>9.165715591895044</v>
      </c>
    </row>
    <row r="18" spans="1:11" ht="12.75">
      <c r="A18" t="s">
        <v>613</v>
      </c>
      <c r="B18" s="122">
        <v>0</v>
      </c>
      <c r="C18" s="120">
        <f>(J18/10.9375)+(F18/9.2105)+(E18/3.8889)-(G18/12.5)</f>
        <v>11.58857123272807</v>
      </c>
      <c r="D18">
        <v>440</v>
      </c>
      <c r="E18">
        <v>18</v>
      </c>
      <c r="F18">
        <v>42</v>
      </c>
      <c r="G18">
        <v>2</v>
      </c>
      <c r="H18">
        <v>100</v>
      </c>
      <c r="I18">
        <v>1680</v>
      </c>
      <c r="J18">
        <v>28</v>
      </c>
      <c r="K18" s="121">
        <f>(J18/10.9375)+(F18/9.2105)+(E18/3.8889)-(G18/12.5)</f>
        <v>11.58857123272807</v>
      </c>
    </row>
    <row r="19" spans="1:11" ht="12.75">
      <c r="A19" t="s">
        <v>614</v>
      </c>
      <c r="B19" s="122">
        <v>0</v>
      </c>
      <c r="C19" s="120">
        <f>(J19/10.9375)+(F19/9.2105)+(E19/3.8889)-(G19/12.5)</f>
        <v>14.23999412254554</v>
      </c>
      <c r="D19">
        <v>530</v>
      </c>
      <c r="E19">
        <v>27</v>
      </c>
      <c r="F19">
        <v>45</v>
      </c>
      <c r="G19">
        <v>3</v>
      </c>
      <c r="H19">
        <v>110</v>
      </c>
      <c r="I19">
        <v>1860</v>
      </c>
      <c r="J19">
        <v>29</v>
      </c>
      <c r="K19" s="121">
        <f>(J19/10.9375)+(F19/9.2105)+(E19/3.8889)-(G19/12.5)</f>
        <v>14.23999412254554</v>
      </c>
    </row>
    <row r="20" spans="1:11" ht="12.75">
      <c r="A20" t="s">
        <v>615</v>
      </c>
      <c r="B20" s="122">
        <v>0</v>
      </c>
      <c r="C20" s="120">
        <f>(J20/10.9375)+(F20/9.2105)+(E20/3.8889)-(G20/12.5)</f>
        <v>21.359976261379174</v>
      </c>
      <c r="D20">
        <v>780</v>
      </c>
      <c r="E20">
        <v>53</v>
      </c>
      <c r="F20">
        <v>49</v>
      </c>
      <c r="G20">
        <v>3</v>
      </c>
      <c r="H20">
        <v>120</v>
      </c>
      <c r="I20">
        <v>2440</v>
      </c>
      <c r="J20">
        <v>29</v>
      </c>
      <c r="K20" s="121">
        <f>(J20/10.9375)+(F20/9.2105)+(E20/3.8889)-(G20/12.5)</f>
        <v>21.359976261379174</v>
      </c>
    </row>
    <row r="21" spans="1:11" ht="12.75">
      <c r="A21" t="s">
        <v>616</v>
      </c>
      <c r="B21" s="122">
        <v>0</v>
      </c>
      <c r="C21" s="120">
        <f>(J21/10.9375)+(F21/9.2105)+(E21/3.8889)-(G21/12.5)</f>
        <v>18.76569769808812</v>
      </c>
      <c r="D21">
        <v>700</v>
      </c>
      <c r="E21">
        <v>42</v>
      </c>
      <c r="F21">
        <v>46</v>
      </c>
      <c r="G21">
        <v>4</v>
      </c>
      <c r="H21">
        <v>130</v>
      </c>
      <c r="I21">
        <v>1940</v>
      </c>
      <c r="J21">
        <v>36</v>
      </c>
      <c r="K21" s="121">
        <f>(J21/10.9375)+(F21/9.2105)+(E21/3.8889)-(G21/12.5)</f>
        <v>18.76569769808812</v>
      </c>
    </row>
    <row r="22" spans="1:11" ht="12.75">
      <c r="A22" t="s">
        <v>617</v>
      </c>
      <c r="B22" s="122">
        <v>0</v>
      </c>
      <c r="C22" s="120">
        <f>(J22/10.9375)+(F22/9.2105)+(E22/3.8889)-(G22/12.5)</f>
        <v>20.405693600142417</v>
      </c>
      <c r="D22">
        <v>760</v>
      </c>
      <c r="E22">
        <v>48</v>
      </c>
      <c r="F22">
        <v>47</v>
      </c>
      <c r="G22">
        <v>3</v>
      </c>
      <c r="H22">
        <v>130</v>
      </c>
      <c r="I22">
        <v>2230</v>
      </c>
      <c r="J22">
        <v>35</v>
      </c>
      <c r="K22" s="121">
        <f>(J22/10.9375)+(F22/9.2105)+(E22/3.8889)-(G22/12.5)</f>
        <v>20.405693600142417</v>
      </c>
    </row>
    <row r="23" spans="1:11" ht="12.75">
      <c r="A23" t="s">
        <v>618</v>
      </c>
      <c r="B23" s="122">
        <v>0</v>
      </c>
      <c r="C23" s="120">
        <f>(J23/10.9375)+(F23/9.2105)+(E23/3.8889)-(G23/12.5)</f>
        <v>17.26856006542899</v>
      </c>
      <c r="D23">
        <v>630</v>
      </c>
      <c r="E23">
        <v>37</v>
      </c>
      <c r="F23">
        <v>51</v>
      </c>
      <c r="G23">
        <v>2</v>
      </c>
      <c r="H23">
        <v>100</v>
      </c>
      <c r="I23">
        <v>2170</v>
      </c>
      <c r="J23">
        <v>26</v>
      </c>
      <c r="K23" s="121">
        <f>(J23/10.9375)+(F23/9.2105)+(E23/3.8889)-(G23/12.5)</f>
        <v>17.26856006542899</v>
      </c>
    </row>
    <row r="24" spans="1:12" s="116" customFormat="1" ht="12.75">
      <c r="A24" s="116" t="s">
        <v>619</v>
      </c>
      <c r="B24" s="123" t="s">
        <v>606</v>
      </c>
      <c r="C24" s="120">
        <f>(J24/10.9375)+(F24/9.2105)+(E24/3.8889)-(G24/12.5)</f>
        <v>0</v>
      </c>
      <c r="D24" s="116">
        <f>+(D12*$B12)+(D13*$B13)+(D14*$B14)+(D15*$B15)+(D16*$B16)+(D17*$B17)+(D18*$B18)+(D19*$B19)+(D20*$B20)+(D21*$B21)+(D22*$B22)+(D23*$B23)</f>
        <v>0</v>
      </c>
      <c r="E24" s="116">
        <f>+(E12*$B12)+(E13*$B13)+(E14*$B14)+(E15*$B15)+(E16*$B16)+(E17*$B17)+(E18*$B18)+(E19*$B19)+(E20*$B20)+(E21*$B21)+(E22*$B22)+(E23*$B23)</f>
        <v>0</v>
      </c>
      <c r="F24" s="116">
        <f>+(F12*$B12)+(F13*$B13)+(F14*$B14)+(F15*$B15)+(F16*$B16)+(F17*$B17)+(F18*$B18)+(F19*$B19)+(F20*$B20)+(F21*$B21)+(F22*$B22)+(F23*$B23)</f>
        <v>0</v>
      </c>
      <c r="G24" s="116">
        <f>+(G12*$B12)+(G13*$B13)+(G14*$B14)+(G15*$B15)+(G16*$B16)+(G17*$B17)+(G18*$B18)+(G19*$B19)+(G20*$B20)+(G21*$B21)+(G22*$B22)+(G23*$B23)</f>
        <v>0</v>
      </c>
      <c r="H24" s="116">
        <f>+(H12*$B12)+(H13*$B13)+(H14*$B14)+(H15*$B15)+(H16*$B16)+(H17*$B17)+(H18*$B18)+(H19*$B19)+(H20*$B20)+(H21*$B21)+(H22*$B22)+(H23*$B23)</f>
        <v>0</v>
      </c>
      <c r="I24" s="116">
        <f>+(I12*$B12)+(I13*$B13)+(I14*$B14)+(I15*$B15)+(I16*$B16)+(I17*$B17)+(I18*$B18)+(I19*$B19)+(I20*$B20)+(I21*$B21)+(I22*$B22)+(I23*$B23)</f>
        <v>0</v>
      </c>
      <c r="J24" s="116">
        <f>+(J12*$B12)+(J13*$B13)+(J14*$B14)+(J15*$B15)+(J16*$B16)+(J17*$B17)+(J18*$B18)+(J19*$B19)+(J20*$B20)+(J21*$B21)+(J22*$B22)+(J23*$B23)</f>
        <v>0</v>
      </c>
      <c r="K24" s="121">
        <f>(J24/10.9375)+(F24/9.2105)+(E24/3.8889)-(G24/12.5)</f>
        <v>0</v>
      </c>
      <c r="L24"/>
    </row>
    <row r="25" spans="1:11" ht="12.75">
      <c r="A25" t="s">
        <v>620</v>
      </c>
      <c r="B25" s="122">
        <v>0</v>
      </c>
      <c r="C25" s="120">
        <f>(J25/10.9375)+(F25/9.2105)+(E25/3.8889)-(G25/12.5)</f>
        <v>21.708563216479398</v>
      </c>
      <c r="D25">
        <v>810</v>
      </c>
      <c r="E25">
        <v>42</v>
      </c>
      <c r="F25">
        <v>73</v>
      </c>
      <c r="G25">
        <v>5</v>
      </c>
      <c r="H25">
        <v>130</v>
      </c>
      <c r="I25">
        <v>1780</v>
      </c>
      <c r="J25">
        <v>37</v>
      </c>
      <c r="K25" s="121">
        <f>(J25/10.9375)+(F25/9.2105)+(E25/3.8889)-(G25/12.5)</f>
        <v>21.708563216479398</v>
      </c>
    </row>
    <row r="26" spans="1:11" ht="12.75">
      <c r="A26" t="s">
        <v>621</v>
      </c>
      <c r="B26" s="122">
        <v>0</v>
      </c>
      <c r="C26" s="120">
        <f>(J26/10.9375)+(F26/9.2105)+(E26/3.8889)-(G26/12.5)</f>
        <v>19.66856940421859</v>
      </c>
      <c r="D26">
        <v>730</v>
      </c>
      <c r="E26">
        <v>34</v>
      </c>
      <c r="F26">
        <v>74</v>
      </c>
      <c r="G26">
        <v>5</v>
      </c>
      <c r="H26">
        <v>125</v>
      </c>
      <c r="I26">
        <v>2180</v>
      </c>
      <c r="J26">
        <v>36</v>
      </c>
      <c r="K26" s="121">
        <f>(J26/10.9375)+(F26/9.2105)+(E26/3.8889)-(G26/12.5)</f>
        <v>19.66856940421859</v>
      </c>
    </row>
    <row r="27" spans="1:11" ht="12.75">
      <c r="A27" t="s">
        <v>622</v>
      </c>
      <c r="B27" s="122">
        <v>0</v>
      </c>
      <c r="C27" s="120">
        <f>(J27/10.9375)+(F27/9.2105)+(E27/3.8889)-(G27/12.5)</f>
        <v>21.4457096327993</v>
      </c>
      <c r="D27">
        <v>820</v>
      </c>
      <c r="E27">
        <v>38</v>
      </c>
      <c r="F27">
        <v>75</v>
      </c>
      <c r="G27">
        <v>5</v>
      </c>
      <c r="H27">
        <v>140</v>
      </c>
      <c r="I27">
        <v>2160</v>
      </c>
      <c r="J27">
        <v>43</v>
      </c>
      <c r="K27" s="121">
        <f>(J27/10.9375)+(F27/9.2105)+(E27/3.8889)-(G27/12.5)</f>
        <v>21.4457096327993</v>
      </c>
    </row>
    <row r="28" spans="1:11" ht="12.75">
      <c r="A28" t="s">
        <v>623</v>
      </c>
      <c r="B28" s="122">
        <v>0</v>
      </c>
      <c r="C28" s="120">
        <f>(J28/10.9375)+(F28/9.2105)+(E28/3.8889)-(G28/12.5)</f>
        <v>20.159999020543907</v>
      </c>
      <c r="D28">
        <v>760</v>
      </c>
      <c r="E28">
        <v>33</v>
      </c>
      <c r="F28">
        <v>75</v>
      </c>
      <c r="G28">
        <v>5</v>
      </c>
      <c r="H28">
        <v>130</v>
      </c>
      <c r="I28">
        <v>1920</v>
      </c>
      <c r="J28">
        <v>43</v>
      </c>
      <c r="K28" s="121">
        <f>(J28/10.9375)+(F28/9.2105)+(E28/3.8889)-(G28/12.5)</f>
        <v>20.159999020543907</v>
      </c>
    </row>
    <row r="29" spans="1:12" s="116" customFormat="1" ht="12.75">
      <c r="A29" s="116" t="s">
        <v>624</v>
      </c>
      <c r="B29" s="123" t="s">
        <v>606</v>
      </c>
      <c r="C29" s="120">
        <f>(J29/10.9375)+(F29/9.2105)+(E29/3.8889)-(G29/12.5)</f>
        <v>0</v>
      </c>
      <c r="D29" s="116">
        <f>(D25*$B25)+(D26*$B26)+(D27*$B27)+(D28*$B28)</f>
        <v>0</v>
      </c>
      <c r="E29" s="116">
        <f>(E25*$B25)+(E26*$B26)+(E27*$B27)+(E28*$B28)</f>
        <v>0</v>
      </c>
      <c r="F29" s="116">
        <f>(F25*$B25)+(F26*$B26)+(F27*$B27)+(F28*$B28)</f>
        <v>0</v>
      </c>
      <c r="G29" s="116">
        <f>(G25*$B25)+(G26*$B26)+(G27*$B27)+(G28*$B28)</f>
        <v>0</v>
      </c>
      <c r="H29" s="116">
        <f>(H25*$B25)+(H26*$B26)+(H27*$B27)+(H28*$B28)</f>
        <v>0</v>
      </c>
      <c r="I29" s="116">
        <f>(I25*$B25)+(I26*$B26)+(I27*$B27)+(I28*$B28)</f>
        <v>0</v>
      </c>
      <c r="J29" s="116">
        <f>(J25*$B25)+(J26*$B26)+(J27*$B27)+(J28*$B28)</f>
        <v>0</v>
      </c>
      <c r="K29" s="121">
        <f>(J29/10.9375)+(F29/9.2105)+(E29/3.8889)-(G29/12.5)</f>
        <v>0</v>
      </c>
      <c r="L29"/>
    </row>
    <row r="30" spans="1:11" ht="12.75">
      <c r="A30" t="s">
        <v>625</v>
      </c>
      <c r="B30" s="122">
        <v>0</v>
      </c>
      <c r="C30" s="120">
        <f>(J30/10.9375)+(F30/9.2105)+(E30/3.8889)-(G30/12.5)</f>
        <v>9.15427307760308</v>
      </c>
      <c r="D30">
        <v>350</v>
      </c>
      <c r="E30">
        <v>21</v>
      </c>
      <c r="F30">
        <v>9</v>
      </c>
      <c r="G30">
        <v>3</v>
      </c>
      <c r="H30">
        <v>90</v>
      </c>
      <c r="I30">
        <v>920</v>
      </c>
      <c r="J30">
        <v>33</v>
      </c>
      <c r="K30" s="121">
        <f>(J30/10.9375)+(F30/9.2105)+(E30/3.8889)-(G30/12.5)</f>
        <v>9.15427307760308</v>
      </c>
    </row>
    <row r="31" spans="1:11" ht="12.75">
      <c r="A31" t="s">
        <v>626</v>
      </c>
      <c r="B31" s="122">
        <v>0</v>
      </c>
      <c r="C31" s="120">
        <f>(J31/10.9375)+(F31/9.2105)+(E31/3.8889)-(G31/12.5)</f>
        <v>2.2971424000154865</v>
      </c>
      <c r="D31">
        <v>90</v>
      </c>
      <c r="E31">
        <v>4</v>
      </c>
      <c r="F31">
        <v>8</v>
      </c>
      <c r="G31">
        <v>3</v>
      </c>
      <c r="H31">
        <v>10</v>
      </c>
      <c r="I31">
        <v>170</v>
      </c>
      <c r="J31">
        <v>7</v>
      </c>
      <c r="K31" s="121">
        <f>(J31/10.9375)+(F31/9.2105)+(E31/3.8889)-(G31/12.5)</f>
        <v>2.2971424000154865</v>
      </c>
    </row>
    <row r="32" spans="1:11" ht="12.75">
      <c r="A32" t="s">
        <v>627</v>
      </c>
      <c r="B32" s="122">
        <v>0</v>
      </c>
      <c r="C32" s="120">
        <f>(J32/10.9375)+(F32/9.2105)+(E32/3.8889)-(G32/12.5)</f>
        <v>5.702853746962659</v>
      </c>
      <c r="D32">
        <v>230</v>
      </c>
      <c r="E32">
        <v>8</v>
      </c>
      <c r="F32">
        <v>8</v>
      </c>
      <c r="G32">
        <v>3</v>
      </c>
      <c r="H32">
        <v>80</v>
      </c>
      <c r="I32">
        <v>920</v>
      </c>
      <c r="J32">
        <v>33</v>
      </c>
      <c r="K32" s="121">
        <f>(J32/10.9375)+(F32/9.2105)+(E32/3.8889)-(G32/12.5)</f>
        <v>5.702853746962659</v>
      </c>
    </row>
    <row r="33" spans="1:11" ht="12.75">
      <c r="A33" t="s">
        <v>628</v>
      </c>
      <c r="B33" s="122">
        <v>0</v>
      </c>
      <c r="C33" s="120">
        <f>(J33/10.9375)+(F33/9.2105)+(E33/3.8889)-(G33/12.5)</f>
        <v>15.479987118473282</v>
      </c>
      <c r="D33">
        <v>570</v>
      </c>
      <c r="E33">
        <v>34</v>
      </c>
      <c r="F33">
        <v>39</v>
      </c>
      <c r="G33">
        <v>3</v>
      </c>
      <c r="H33">
        <v>65</v>
      </c>
      <c r="I33">
        <v>1300</v>
      </c>
      <c r="J33">
        <v>30</v>
      </c>
      <c r="K33" s="121">
        <f>(J33/10.9375)+(F33/9.2105)+(E33/3.8889)-(G33/12.5)</f>
        <v>15.479987118473282</v>
      </c>
    </row>
    <row r="34" spans="1:11" ht="12.75">
      <c r="A34" t="s">
        <v>629</v>
      </c>
      <c r="B34" s="122">
        <v>0</v>
      </c>
      <c r="C34" s="120">
        <f>(J34/10.9375)+(F34/9.2105)+(E34/3.8889)-(G34/12.5)</f>
        <v>1.1542854857220293</v>
      </c>
      <c r="D34">
        <v>45</v>
      </c>
      <c r="E34">
        <v>2</v>
      </c>
      <c r="F34">
        <v>4</v>
      </c>
      <c r="G34">
        <v>2</v>
      </c>
      <c r="H34">
        <v>5</v>
      </c>
      <c r="I34">
        <v>95</v>
      </c>
      <c r="J34">
        <v>4</v>
      </c>
      <c r="K34" s="121">
        <f>(J34/10.9375)+(F34/9.2105)+(E34/3.8889)-(G34/12.5)</f>
        <v>1.1542854857220293</v>
      </c>
    </row>
    <row r="35" spans="1:11" ht="12.75">
      <c r="A35" t="s">
        <v>630</v>
      </c>
      <c r="B35" s="122">
        <v>0</v>
      </c>
      <c r="C35" s="120">
        <f>(J35/10.9375)+(F35/9.2105)+(E35/3.8889)-(G35/12.5)</f>
        <v>3.6200028163450724</v>
      </c>
      <c r="D35">
        <v>160</v>
      </c>
      <c r="E35">
        <v>2.5</v>
      </c>
      <c r="F35">
        <v>15</v>
      </c>
      <c r="G35">
        <v>6</v>
      </c>
      <c r="H35">
        <v>40</v>
      </c>
      <c r="I35">
        <v>700</v>
      </c>
      <c r="J35">
        <v>20</v>
      </c>
      <c r="K35" s="121">
        <f>(J35/10.9375)+(F35/9.2105)+(E35/3.8889)-(G35/12.5)</f>
        <v>3.6200028163450724</v>
      </c>
    </row>
    <row r="36" spans="1:11" ht="12.75">
      <c r="A36" t="s">
        <v>631</v>
      </c>
      <c r="B36" s="122">
        <v>0</v>
      </c>
      <c r="C36" s="120">
        <f>(J36/10.9375)+(F36/9.2105)+(E36/3.8889)-(G36/12.5)</f>
        <v>4.940001036756547</v>
      </c>
      <c r="D36">
        <v>210</v>
      </c>
      <c r="E36">
        <v>4.5</v>
      </c>
      <c r="F36">
        <v>14</v>
      </c>
      <c r="G36">
        <v>6</v>
      </c>
      <c r="H36">
        <v>65</v>
      </c>
      <c r="I36">
        <v>800</v>
      </c>
      <c r="J36">
        <v>30</v>
      </c>
      <c r="K36" s="121">
        <f>(J36/10.9375)+(F36/9.2105)+(E36/3.8889)-(G36/12.5)</f>
        <v>4.940001036756547</v>
      </c>
    </row>
    <row r="37" spans="1:11" ht="12.75">
      <c r="A37" t="s">
        <v>632</v>
      </c>
      <c r="B37" s="122">
        <v>0</v>
      </c>
      <c r="C37" s="120">
        <f>(J37/10.9375)+(F37/9.2105)+(E37/3.8889)-(G37/12.5)</f>
        <v>1.6628607510349154</v>
      </c>
      <c r="D37">
        <v>70</v>
      </c>
      <c r="E37">
        <v>1</v>
      </c>
      <c r="F37">
        <v>14</v>
      </c>
      <c r="G37">
        <v>6</v>
      </c>
      <c r="H37">
        <v>0</v>
      </c>
      <c r="I37">
        <v>45</v>
      </c>
      <c r="J37">
        <v>4</v>
      </c>
      <c r="K37" s="121">
        <f>(J37/10.9375)+(F37/9.2105)+(E37/3.8889)-(G37/12.5)</f>
        <v>1.6628607510349154</v>
      </c>
    </row>
    <row r="38" spans="1:11" ht="12.75">
      <c r="A38" t="s">
        <v>633</v>
      </c>
      <c r="B38" s="122">
        <v>0</v>
      </c>
      <c r="C38" s="120">
        <f>(J38/10.9375)+(F38/9.2105)+(E38/3.8889)-(G38/12.5)</f>
        <v>0.5657158367391253</v>
      </c>
      <c r="D38">
        <v>25</v>
      </c>
      <c r="E38">
        <v>0</v>
      </c>
      <c r="F38">
        <v>5</v>
      </c>
      <c r="G38">
        <v>2</v>
      </c>
      <c r="H38">
        <v>0</v>
      </c>
      <c r="I38">
        <v>20</v>
      </c>
      <c r="J38">
        <v>2</v>
      </c>
      <c r="K38" s="121">
        <f>(J38/10.9375)+(F38/9.2105)+(E38/3.8889)-(G38/12.5)</f>
        <v>0.5657158367391253</v>
      </c>
    </row>
    <row r="39" spans="1:12" s="116" customFormat="1" ht="12.75">
      <c r="A39" s="116" t="s">
        <v>634</v>
      </c>
      <c r="B39" s="123" t="s">
        <v>606</v>
      </c>
      <c r="C39" s="120">
        <f>(J39/10.9375)+(F39/9.2105)+(E39/3.8889)-(G39/12.5)</f>
        <v>0</v>
      </c>
      <c r="D39" s="116">
        <f>(D30*$B30)+(D31*$B31)+(D32*$B32)+(D33*$B33)+(D34*$B34)+(D35*$B35)+(D36*$B36)+(D37*$B37)+(D38*$B38)</f>
        <v>0</v>
      </c>
      <c r="E39" s="116">
        <f>(E30*$B30)+(E31*$B31)+(E32*$B32)+(E33*$B33)+(E34*$B34)+(E35*$B35)+(E36*$B36)+(E37*$B37)+(E38*$B38)</f>
        <v>0</v>
      </c>
      <c r="F39" s="116">
        <f>(F30*$B30)+(F31*$B31)+(F32*$B32)+(F33*$B33)+(F34*$B34)+(F35*$B35)+(F36*$B36)+(F37*$B37)+(F38*$B38)</f>
        <v>0</v>
      </c>
      <c r="G39" s="116">
        <f>(G30*$B30)+(G31*$B31)+(G32*$B32)+(G33*$B33)+(G34*$B34)+(G35*$B35)+(G36*$B36)+(G37*$B37)+(G38*$B38)</f>
        <v>0</v>
      </c>
      <c r="H39" s="116">
        <f>(H30*$B30)+(H31*$B31)+(H32*$B32)+(H33*$B33)+(H34*$B34)+(H35*$B35)+(H36*$B36)+(H37*$B37)+(H38*$B38)</f>
        <v>0</v>
      </c>
      <c r="I39" s="116">
        <f>(I30*$B30)+(I31*$B31)+(I32*$B32)+(I33*$B33)+(I34*$B34)+(I35*$B35)+(I36*$B36)+(I37*$B37)+(I38*$B38)</f>
        <v>0</v>
      </c>
      <c r="J39" s="116">
        <f>(J30*$B30)+(J31*$B31)+(J32*$B32)+(J33*$B33)+(J34*$B34)+(J35*$B35)+(J36*$B36)+(J37*$B37)+(J38*$B38)</f>
        <v>0</v>
      </c>
      <c r="K39" s="121">
        <f>(J39/10.9375)+(F39/9.2105)+(E39/3.8889)-(G39/12.5)</f>
        <v>0</v>
      </c>
      <c r="L39"/>
    </row>
    <row r="40" spans="1:11" ht="12.75">
      <c r="A40" t="s">
        <v>635</v>
      </c>
      <c r="B40" s="122">
        <v>0</v>
      </c>
      <c r="C40" s="120">
        <f>(J40/10.9375)+(F40/9.2105)+(E40/3.8889)-(G40/12.5)</f>
        <v>6.95429134697586</v>
      </c>
      <c r="D40">
        <v>280</v>
      </c>
      <c r="E40">
        <v>5</v>
      </c>
      <c r="F40">
        <v>30</v>
      </c>
      <c r="G40">
        <v>3</v>
      </c>
      <c r="H40">
        <v>55</v>
      </c>
      <c r="I40">
        <v>1170</v>
      </c>
      <c r="J40">
        <v>29</v>
      </c>
      <c r="K40" s="121">
        <f>(J40/10.9375)+(F40/9.2105)+(E40/3.8889)-(G40/12.5)</f>
        <v>6.95429134697586</v>
      </c>
    </row>
    <row r="41" spans="1:11" ht="12.75">
      <c r="A41" t="s">
        <v>636</v>
      </c>
      <c r="B41" s="122">
        <v>0</v>
      </c>
      <c r="C41" s="120">
        <f>(J41/10.9375)+(F41/9.2105)+(E41/3.8889)-(G41/12.5)</f>
        <v>6.731435134733621</v>
      </c>
      <c r="D41">
        <v>260</v>
      </c>
      <c r="E41">
        <v>5</v>
      </c>
      <c r="F41">
        <v>33</v>
      </c>
      <c r="G41">
        <v>3</v>
      </c>
      <c r="H41">
        <v>40</v>
      </c>
      <c r="I41">
        <v>1010</v>
      </c>
      <c r="J41">
        <v>23</v>
      </c>
      <c r="K41" s="121">
        <f>(J41/10.9375)+(F41/9.2105)+(E41/3.8889)-(G41/12.5)</f>
        <v>6.731435134733621</v>
      </c>
    </row>
    <row r="42" spans="1:11" ht="12.75">
      <c r="A42" t="s">
        <v>637</v>
      </c>
      <c r="B42" s="122">
        <v>0</v>
      </c>
      <c r="C42" s="120">
        <f>(J42/10.9375)+(F42/9.2105)+(E42/3.8889)-(G42/12.5)</f>
        <v>6.731435134733621</v>
      </c>
      <c r="D42">
        <v>260</v>
      </c>
      <c r="E42">
        <v>5</v>
      </c>
      <c r="F42">
        <v>33</v>
      </c>
      <c r="G42">
        <v>3</v>
      </c>
      <c r="H42">
        <v>40</v>
      </c>
      <c r="I42">
        <v>980</v>
      </c>
      <c r="J42">
        <v>23</v>
      </c>
      <c r="K42" s="121">
        <f>(J42/10.9375)+(F42/9.2105)+(E42/3.8889)-(G42/12.5)</f>
        <v>6.731435134733621</v>
      </c>
    </row>
    <row r="43" spans="1:12" s="116" customFormat="1" ht="12.75">
      <c r="A43" s="116" t="s">
        <v>638</v>
      </c>
      <c r="B43" s="123" t="s">
        <v>606</v>
      </c>
      <c r="C43" s="120">
        <f>(J43/10.9375)+(F43/9.2105)+(E43/3.8889)-(G43/12.5)</f>
        <v>0</v>
      </c>
      <c r="D43" s="116">
        <f>(D40*$B40)+(D41*$B41)+(D42*$B42)</f>
        <v>0</v>
      </c>
      <c r="E43" s="116">
        <f>(E40*$B40)+(E41*$B41)+(E42*$B42)</f>
        <v>0</v>
      </c>
      <c r="F43" s="116">
        <f>(F40*$B40)+(F41*$B41)+(F42*$B42)</f>
        <v>0</v>
      </c>
      <c r="G43" s="116">
        <f>(G40*$B40)+(G41*$B41)+(G42*$B42)</f>
        <v>0</v>
      </c>
      <c r="H43" s="116">
        <f>(H40*$B40)+(H41*$B41)+(H42*$B42)</f>
        <v>0</v>
      </c>
      <c r="I43" s="116">
        <f>(I40*$B40)+(I41*$B41)+(I42*$B42)</f>
        <v>0</v>
      </c>
      <c r="J43" s="116">
        <f>(J40*$B40)+(J41*$B41)+(J42*$B42)</f>
        <v>0</v>
      </c>
      <c r="K43" s="121">
        <f>(J43/10.9375)+(F43/9.2105)+(E43/3.8889)-(G43/12.5)</f>
        <v>0</v>
      </c>
      <c r="L43"/>
    </row>
    <row r="44" spans="1:11" ht="12.75">
      <c r="A44" t="s">
        <v>639</v>
      </c>
      <c r="B44" s="122">
        <v>0</v>
      </c>
      <c r="C44" s="120">
        <f>(J44/10.9375)+(F44/9.2105)+(E44/3.8889)-(G44/12.5)</f>
        <v>12.262856261322728</v>
      </c>
      <c r="D44">
        <v>460</v>
      </c>
      <c r="E44">
        <v>24</v>
      </c>
      <c r="F44">
        <v>54</v>
      </c>
      <c r="G44">
        <v>4</v>
      </c>
      <c r="H44">
        <v>5</v>
      </c>
      <c r="I44">
        <v>1290</v>
      </c>
      <c r="J44">
        <v>6</v>
      </c>
      <c r="K44" s="121">
        <f>(J44/10.9375)+(F44/9.2105)+(E44/3.8889)-(G44/12.5)</f>
        <v>12.262856261322728</v>
      </c>
    </row>
    <row r="45" spans="1:11" ht="12.75">
      <c r="A45" t="s">
        <v>640</v>
      </c>
      <c r="B45" s="122">
        <v>0</v>
      </c>
      <c r="C45" s="120">
        <f>(J45/10.9375)+(F45/9.2105)+(E45/3.8889)-(G45/12.5)</f>
        <v>8.21714393475993</v>
      </c>
      <c r="D45">
        <v>310</v>
      </c>
      <c r="E45">
        <v>15</v>
      </c>
      <c r="F45">
        <v>39</v>
      </c>
      <c r="G45">
        <v>3</v>
      </c>
      <c r="H45">
        <v>0</v>
      </c>
      <c r="I45">
        <v>770</v>
      </c>
      <c r="J45">
        <v>4</v>
      </c>
      <c r="K45" s="121">
        <f>(J45/10.9375)+(F45/9.2105)+(E45/3.8889)-(G45/12.5)</f>
        <v>8.21714393475993</v>
      </c>
    </row>
    <row r="46" spans="1:11" ht="12.75">
      <c r="A46" t="s">
        <v>641</v>
      </c>
      <c r="B46" s="122">
        <v>0</v>
      </c>
      <c r="C46" s="120">
        <f>(J46/10.9375)+(F46/9.2105)+(E46/3.8889)-(G46/12.5)</f>
        <v>10.708572244984257</v>
      </c>
      <c r="D46">
        <v>400</v>
      </c>
      <c r="E46">
        <v>20</v>
      </c>
      <c r="F46">
        <v>50</v>
      </c>
      <c r="G46">
        <v>4</v>
      </c>
      <c r="H46">
        <v>0</v>
      </c>
      <c r="I46">
        <v>990</v>
      </c>
      <c r="J46">
        <v>5</v>
      </c>
      <c r="K46" s="121">
        <f>(J46/10.9375)+(F46/9.2105)+(E46/3.8889)-(G46/12.5)</f>
        <v>10.708572244984257</v>
      </c>
    </row>
    <row r="47" spans="1:11" ht="12.75">
      <c r="A47" t="s">
        <v>642</v>
      </c>
      <c r="B47" s="122">
        <v>0</v>
      </c>
      <c r="C47" s="120">
        <f>(J47/10.9375)+(F47/9.2105)+(E47/3.8889)-(G47/12.5)</f>
        <v>16.35428786951986</v>
      </c>
      <c r="D47">
        <v>620</v>
      </c>
      <c r="E47">
        <v>30</v>
      </c>
      <c r="F47">
        <v>78</v>
      </c>
      <c r="G47">
        <v>7</v>
      </c>
      <c r="H47">
        <v>0</v>
      </c>
      <c r="I47">
        <v>1540</v>
      </c>
      <c r="J47">
        <v>8</v>
      </c>
      <c r="K47" s="121">
        <f>(J47/10.9375)+(F47/9.2105)+(E47/3.8889)-(G47/12.5)</f>
        <v>16.35428786951986</v>
      </c>
    </row>
    <row r="48" spans="1:11" ht="12.75">
      <c r="A48" t="s">
        <v>643</v>
      </c>
      <c r="B48" s="122">
        <v>0</v>
      </c>
      <c r="C48" s="120">
        <f>(J48/10.9375)+(F48/9.2105)+(E48/3.8889)-(G48/12.5)</f>
        <v>7.93714633475839</v>
      </c>
      <c r="D48">
        <v>300</v>
      </c>
      <c r="E48">
        <v>13</v>
      </c>
      <c r="F48">
        <v>42</v>
      </c>
      <c r="G48">
        <v>3</v>
      </c>
      <c r="H48">
        <v>0</v>
      </c>
      <c r="I48">
        <v>570</v>
      </c>
      <c r="J48">
        <v>3</v>
      </c>
      <c r="K48" s="121">
        <f>(J48/10.9375)+(F48/9.2105)+(E48/3.8889)-(G48/12.5)</f>
        <v>7.93714633475839</v>
      </c>
    </row>
    <row r="49" spans="1:11" ht="12.75">
      <c r="A49" t="s">
        <v>644</v>
      </c>
      <c r="B49" s="122">
        <v>0</v>
      </c>
      <c r="C49" s="120">
        <f>(J49/10.9375)+(F49/9.2105)+(E49/3.8889)-(G49/12.5)</f>
        <v>9.91429040008056</v>
      </c>
      <c r="D49">
        <v>370</v>
      </c>
      <c r="E49">
        <v>16</v>
      </c>
      <c r="F49">
        <v>53</v>
      </c>
      <c r="G49">
        <v>4</v>
      </c>
      <c r="H49">
        <v>0</v>
      </c>
      <c r="I49">
        <v>710</v>
      </c>
      <c r="J49">
        <v>4</v>
      </c>
      <c r="K49" s="121">
        <f>(J49/10.9375)+(F49/9.2105)+(E49/3.8889)-(G49/12.5)</f>
        <v>9.91429040008056</v>
      </c>
    </row>
    <row r="50" spans="1:11" ht="12.75">
      <c r="A50" t="s">
        <v>645</v>
      </c>
      <c r="B50" s="122">
        <v>0</v>
      </c>
      <c r="C50" s="120">
        <f>(J50/10.9375)+(F50/9.2105)+(E50/3.8889)-(G50/12.5)</f>
        <v>14.817149730732641</v>
      </c>
      <c r="D50">
        <v>560</v>
      </c>
      <c r="E50">
        <v>24</v>
      </c>
      <c r="F50">
        <v>79</v>
      </c>
      <c r="G50">
        <v>6</v>
      </c>
      <c r="H50">
        <v>0</v>
      </c>
      <c r="I50">
        <v>1070</v>
      </c>
      <c r="J50">
        <v>6</v>
      </c>
      <c r="K50" s="121">
        <f>(J50/10.9375)+(F50/9.2105)+(E50/3.8889)-(G50/12.5)</f>
        <v>14.817149730732641</v>
      </c>
    </row>
    <row r="51" spans="1:11" ht="12.75">
      <c r="A51" t="s">
        <v>646</v>
      </c>
      <c r="B51" s="122">
        <v>0</v>
      </c>
      <c r="C51" s="120">
        <f>(J51/10.9375)+(F51/9.2105)+(E51/3.8889)-(G51/12.5)</f>
        <v>6.879996310260712</v>
      </c>
      <c r="D51">
        <v>250</v>
      </c>
      <c r="E51">
        <v>16</v>
      </c>
      <c r="F51">
        <v>26</v>
      </c>
      <c r="G51">
        <v>3</v>
      </c>
      <c r="H51">
        <v>0</v>
      </c>
      <c r="I51">
        <v>490</v>
      </c>
      <c r="J51">
        <v>2</v>
      </c>
      <c r="K51" s="121">
        <f>(J51/10.9375)+(F51/9.2105)+(E51/3.8889)-(G51/12.5)</f>
        <v>6.879996310260712</v>
      </c>
    </row>
    <row r="52" spans="1:11" ht="12.75">
      <c r="A52" t="s">
        <v>647</v>
      </c>
      <c r="B52" s="122">
        <v>0</v>
      </c>
      <c r="C52" s="120">
        <f>(J52/10.9375)+(F52/9.2105)+(E52/3.8889)-(G52/12.5)</f>
        <v>9.137136734764548</v>
      </c>
      <c r="D52">
        <v>330</v>
      </c>
      <c r="E52">
        <v>21</v>
      </c>
      <c r="F52">
        <v>30</v>
      </c>
      <c r="G52">
        <v>2</v>
      </c>
      <c r="H52">
        <v>40</v>
      </c>
      <c r="I52">
        <v>670</v>
      </c>
      <c r="J52">
        <v>7</v>
      </c>
      <c r="K52" s="121">
        <f>(J52/10.9375)+(F52/9.2105)+(E52/3.8889)-(G52/12.5)</f>
        <v>9.137136734764548</v>
      </c>
    </row>
    <row r="53" spans="1:11" ht="12.75">
      <c r="A53" t="s">
        <v>648</v>
      </c>
      <c r="B53" s="122">
        <v>0</v>
      </c>
      <c r="C53" s="120">
        <f>(J53/10.9375)+(F53/9.2105)+(E53/3.8889)-(G53/12.5)</f>
        <v>12.63427495519305</v>
      </c>
      <c r="D53">
        <v>470</v>
      </c>
      <c r="E53">
        <v>29</v>
      </c>
      <c r="F53">
        <v>34</v>
      </c>
      <c r="G53">
        <v>2</v>
      </c>
      <c r="H53">
        <v>60</v>
      </c>
      <c r="I53">
        <v>1330</v>
      </c>
      <c r="J53">
        <v>18</v>
      </c>
      <c r="K53" s="121">
        <f>(J53/10.9375)+(F53/9.2105)+(E53/3.8889)-(G53/12.5)</f>
        <v>12.63427495519305</v>
      </c>
    </row>
    <row r="54" spans="1:11" ht="12.75">
      <c r="A54" t="s">
        <v>649</v>
      </c>
      <c r="B54" s="122">
        <v>0</v>
      </c>
      <c r="C54" s="120">
        <f>(J54/10.9375)+(F54/9.2105)+(E54/3.8889)-(G54/12.5)</f>
        <v>11.045709991925225</v>
      </c>
      <c r="D54">
        <v>410</v>
      </c>
      <c r="E54">
        <v>24</v>
      </c>
      <c r="F54">
        <v>43</v>
      </c>
      <c r="G54">
        <v>2</v>
      </c>
      <c r="H54">
        <v>0</v>
      </c>
      <c r="I54">
        <v>300</v>
      </c>
      <c r="J54">
        <v>4</v>
      </c>
      <c r="K54" s="121">
        <f>(J54/10.9375)+(F54/9.2105)+(E54/3.8889)-(G54/12.5)</f>
        <v>11.045709991925225</v>
      </c>
    </row>
    <row r="55" spans="1:11" ht="12.75">
      <c r="A55" t="s">
        <v>650</v>
      </c>
      <c r="B55" s="122">
        <v>0</v>
      </c>
      <c r="C55" s="120">
        <f>(J55/10.9375)+(F55/9.2105)+(E55/3.8889)-(G55/12.5)</f>
        <v>17.165699396035357</v>
      </c>
      <c r="D55">
        <v>640</v>
      </c>
      <c r="E55">
        <v>38</v>
      </c>
      <c r="F55">
        <v>42</v>
      </c>
      <c r="G55">
        <v>0</v>
      </c>
      <c r="H55">
        <v>70</v>
      </c>
      <c r="I55">
        <v>1590</v>
      </c>
      <c r="J55">
        <v>31</v>
      </c>
      <c r="K55" s="121">
        <f>(J55/10.9375)+(F55/9.2105)+(E55/3.8889)-(G55/12.5)</f>
        <v>17.165699396035357</v>
      </c>
    </row>
    <row r="56" spans="1:12" s="116" customFormat="1" ht="12.75">
      <c r="A56" s="116" t="s">
        <v>651</v>
      </c>
      <c r="B56" s="123" t="s">
        <v>606</v>
      </c>
      <c r="C56" s="120">
        <f>(J56/10.9375)+(F56/9.2105)+(E56/3.8889)-(G56/12.5)</f>
        <v>0</v>
      </c>
      <c r="D56" s="116">
        <f>+(D44*$B44)+(D45*$B45)+(D46*$B46)+(D47*$B47)+(D48*$B48)+(D49*$B49)+(D50*$B50)+(D51*$B51)+(D52*$B52)+(D53*$B53)+(D54*$B54)+(D55*$B55)</f>
        <v>0</v>
      </c>
      <c r="E56" s="116">
        <f>+(E44*$B44)+(E45*$B45)+(E46*$B46)+(E47*$B47)+(E48*$B48)+(E49*$B49)+(E50*$B50)+(E51*$B51)+(E52*$B52)+(E53*$B53)+(E54*$B54)+(E55*$B55)</f>
        <v>0</v>
      </c>
      <c r="F56" s="116">
        <f>+(F44*$B44)+(F45*$B45)+(F46*$B46)+(F47*$B47)+(F48*$B48)+(F49*$B49)+(F50*$B50)+(F51*$B51)+(F52*$B52)+(F53*$B53)+(F54*$B54)+(F55*$B55)</f>
        <v>0</v>
      </c>
      <c r="G56" s="116">
        <f>+(G44*$B44)+(G45*$B45)+(G46*$B46)+(G47*$B47)+(G48*$B48)+(G49*$B49)+(G50*$B50)+(G51*$B51)+(G52*$B52)+(G53*$B53)+(G54*$B54)+(G55*$B55)</f>
        <v>0</v>
      </c>
      <c r="H56" s="116">
        <f>+(H44*$B44)+(H45*$B45)+(H46*$B46)+(H47*$B47)+(H48*$B48)+(H49*$B49)+(H50*$B50)+(H51*$B51)+(H52*$B52)+(H53*$B53)+(H54*$B54)+(H55*$B55)</f>
        <v>0</v>
      </c>
      <c r="I56" s="116">
        <f>+(I44*$B44)+(I45*$B45)+(I46*$B46)+(I47*$B47)+(I48*$B48)+(I49*$B49)+(I50*$B50)+(I51*$B51)+(I52*$B52)+(I53*$B53)+(I54*$B54)+(I55*$B55)</f>
        <v>0</v>
      </c>
      <c r="J56" s="116">
        <f>+(J44*$B44)+(J45*$B45)+(J46*$B46)+(J47*$B47)+(J48*$B48)+(J49*$B49)+(J50*$B50)+(J51*$B51)+(J52*$B52)+(J53*$B53)+(J54*$B54)+(J55*$B55)</f>
        <v>0</v>
      </c>
      <c r="K56" s="121">
        <f>(J56/10.9375)+(F56/9.2105)+(E56/3.8889)-(G56/12.5)</f>
        <v>0</v>
      </c>
      <c r="L56"/>
    </row>
    <row r="57" spans="1:11" ht="12.75">
      <c r="A57" t="s">
        <v>652</v>
      </c>
      <c r="B57" s="122">
        <v>0</v>
      </c>
      <c r="C57" s="120">
        <f>(J57/10.9375)+(F57/9.2105)+(E57/3.8889)-(G57/12.5)</f>
        <v>13.480002530720233</v>
      </c>
      <c r="D57">
        <v>500</v>
      </c>
      <c r="E57">
        <v>24</v>
      </c>
      <c r="F57">
        <v>65</v>
      </c>
      <c r="G57">
        <v>6</v>
      </c>
      <c r="H57">
        <v>55</v>
      </c>
      <c r="I57">
        <v>170</v>
      </c>
      <c r="J57">
        <v>8</v>
      </c>
      <c r="K57" s="121">
        <f>(J57/10.9375)+(F57/9.2105)+(E57/3.8889)-(G57/12.5)</f>
        <v>13.480002530720233</v>
      </c>
    </row>
    <row r="58" spans="1:11" ht="12.75">
      <c r="A58" t="s">
        <v>653</v>
      </c>
      <c r="B58" s="122">
        <v>0</v>
      </c>
      <c r="C58" s="120">
        <f>(J58/10.9375)+(F58/9.2105)+(E58/3.8889)-(G58/12.5)</f>
        <v>14.417147249092897</v>
      </c>
      <c r="D58">
        <v>540</v>
      </c>
      <c r="E58">
        <v>24</v>
      </c>
      <c r="F58">
        <v>71</v>
      </c>
      <c r="G58">
        <v>7</v>
      </c>
      <c r="H58">
        <v>50</v>
      </c>
      <c r="I58">
        <v>680</v>
      </c>
      <c r="J58">
        <v>12</v>
      </c>
      <c r="K58" s="121">
        <f>(J58/10.9375)+(F58/9.2105)+(E58/3.8889)-(G58/12.5)</f>
        <v>14.417147249092897</v>
      </c>
    </row>
    <row r="59" spans="1:11" ht="12.75">
      <c r="A59" t="s">
        <v>654</v>
      </c>
      <c r="B59" s="122">
        <v>0</v>
      </c>
      <c r="C59" s="120">
        <f>(J59/10.9375)+(F59/9.2105)+(E59/3.8889)-(G59/12.5)</f>
        <v>17.36571008992667</v>
      </c>
      <c r="D59">
        <v>650</v>
      </c>
      <c r="E59">
        <v>34</v>
      </c>
      <c r="F59">
        <v>67</v>
      </c>
      <c r="G59">
        <v>6</v>
      </c>
      <c r="H59">
        <v>90</v>
      </c>
      <c r="I59">
        <v>750</v>
      </c>
      <c r="J59">
        <v>20</v>
      </c>
      <c r="K59" s="121">
        <f>(J59/10.9375)+(F59/9.2105)+(E59/3.8889)-(G59/12.5)</f>
        <v>17.36571008992667</v>
      </c>
    </row>
    <row r="60" spans="1:12" s="116" customFormat="1" ht="12.75">
      <c r="A60" s="116" t="s">
        <v>655</v>
      </c>
      <c r="B60" s="123" t="s">
        <v>606</v>
      </c>
      <c r="C60" s="120">
        <f>(J60/10.9375)+(F60/9.2105)+(E60/3.8889)-(G60/12.5)</f>
        <v>0</v>
      </c>
      <c r="D60" s="116">
        <f>(D57*$B57)+(D58*$B58)+(D59*$B59)</f>
        <v>0</v>
      </c>
      <c r="E60" s="116">
        <f>(E57*$B57)+(E58*$B58)+(E59*$B59)</f>
        <v>0</v>
      </c>
      <c r="F60" s="116">
        <f>(F57*$B57)+(F58*$B58)+(F59*$B59)</f>
        <v>0</v>
      </c>
      <c r="G60" s="116">
        <f>(G57*$B57)+(G58*$B58)+(G59*$B59)</f>
        <v>0</v>
      </c>
      <c r="H60" s="116">
        <f>(H57*$B57)+(H58*$B58)+(H59*$B59)</f>
        <v>0</v>
      </c>
      <c r="I60" s="116">
        <f>(I57*$B57)+(I58*$B58)+(I59*$B59)</f>
        <v>0</v>
      </c>
      <c r="J60" s="116">
        <f>(J57*$B57)+(J58*$B58)+(J59*$B59)</f>
        <v>0</v>
      </c>
      <c r="K60" s="121">
        <f>(J60/10.9375)+(F60/9.2105)+(E60/3.8889)-(G60/12.5)</f>
        <v>0</v>
      </c>
      <c r="L60"/>
    </row>
    <row r="61" spans="1:11" ht="12.75">
      <c r="A61" t="s">
        <v>656</v>
      </c>
      <c r="B61" s="122">
        <v>0</v>
      </c>
      <c r="C61" s="120">
        <f>(J61/10.9375)+(F61/9.2105)+(E61/3.8889)-(G61/12.5)</f>
        <v>11.377151265397318</v>
      </c>
      <c r="D61">
        <v>420</v>
      </c>
      <c r="E61">
        <v>16</v>
      </c>
      <c r="F61">
        <v>65</v>
      </c>
      <c r="G61">
        <v>2</v>
      </c>
      <c r="H61">
        <v>0</v>
      </c>
      <c r="I61">
        <v>230</v>
      </c>
      <c r="J61">
        <v>4</v>
      </c>
      <c r="K61" s="121">
        <f>(J61/10.9375)+(F61/9.2105)+(E61/3.8889)-(G61/12.5)</f>
        <v>11.377151265397318</v>
      </c>
    </row>
    <row r="62" spans="1:11" ht="12.75">
      <c r="A62" t="s">
        <v>657</v>
      </c>
      <c r="B62" s="122">
        <v>0</v>
      </c>
      <c r="C62" s="120">
        <f>(J62/10.9375)+(F62/9.2105)+(E62/3.8889)-(G62/12.5)</f>
        <v>11.240007787844524</v>
      </c>
      <c r="D62">
        <v>410</v>
      </c>
      <c r="E62">
        <v>16</v>
      </c>
      <c r="F62">
        <v>63</v>
      </c>
      <c r="G62">
        <v>1</v>
      </c>
      <c r="H62">
        <v>0</v>
      </c>
      <c r="I62">
        <v>250</v>
      </c>
      <c r="J62">
        <v>4</v>
      </c>
      <c r="K62" s="121">
        <f>(J62/10.9375)+(F62/9.2105)+(E62/3.8889)-(G62/12.5)</f>
        <v>11.240007787844524</v>
      </c>
    </row>
    <row r="63" spans="1:12" s="116" customFormat="1" ht="12.75">
      <c r="A63" s="116" t="s">
        <v>658</v>
      </c>
      <c r="B63" s="123" t="s">
        <v>606</v>
      </c>
      <c r="C63" s="120">
        <f>(J63/10.9375)+(F63/9.2105)+(E63/3.8889)-(G63/12.5)</f>
        <v>0</v>
      </c>
      <c r="D63" s="116">
        <f>(D61*$B61)+(D62*$B62)</f>
        <v>0</v>
      </c>
      <c r="E63" s="116">
        <f>(E61*$B61)+(E62*$B62)</f>
        <v>0</v>
      </c>
      <c r="F63" s="116">
        <f>(F61*$B61)+(F62*$B62)</f>
        <v>0</v>
      </c>
      <c r="G63" s="116">
        <f>(G61*$B61)+(G62*$B62)</f>
        <v>0</v>
      </c>
      <c r="H63" s="116">
        <f>(H61*$B61)+(H62*$B62)</f>
        <v>0</v>
      </c>
      <c r="I63" s="116">
        <f>(I61*$B61)+(I62*$B62)</f>
        <v>0</v>
      </c>
      <c r="J63" s="116">
        <f>(J61*$B61)+(J62*$B62)</f>
        <v>0</v>
      </c>
      <c r="K63" s="121">
        <f>(J63/10.9375)+(F63/9.2105)+(E63/3.8889)-(G63/12.5)</f>
        <v>0</v>
      </c>
      <c r="L63"/>
    </row>
    <row r="64" spans="1:11" ht="12.75">
      <c r="A64" t="s">
        <v>659</v>
      </c>
      <c r="B64" s="122">
        <v>0</v>
      </c>
      <c r="C64" s="120">
        <f>(J64/10.9375)+(F64/9.2105)+(E64/3.8889)-(G64/12.5)</f>
        <v>7.7199958857739</v>
      </c>
      <c r="D64">
        <v>280</v>
      </c>
      <c r="E64">
        <v>17</v>
      </c>
      <c r="F64">
        <v>27</v>
      </c>
      <c r="G64">
        <v>0.5</v>
      </c>
      <c r="H64">
        <v>0</v>
      </c>
      <c r="I64">
        <v>780</v>
      </c>
      <c r="J64">
        <v>5</v>
      </c>
      <c r="K64" s="121">
        <f>(J64/10.9375)+(F64/9.2105)+(E64/3.8889)-(G64/12.5)</f>
        <v>7.7199958857739</v>
      </c>
    </row>
    <row r="65" spans="1:11" ht="12.75">
      <c r="A65" t="s">
        <v>660</v>
      </c>
      <c r="B65" s="122">
        <v>0</v>
      </c>
      <c r="C65" s="120">
        <f>(J65/10.9375)+(F65/9.2105)+(E65/3.8889)-(G65/12.5)</f>
        <v>9.199993991903535</v>
      </c>
      <c r="D65">
        <v>330</v>
      </c>
      <c r="E65">
        <v>20</v>
      </c>
      <c r="F65">
        <v>28</v>
      </c>
      <c r="G65">
        <v>1</v>
      </c>
      <c r="H65">
        <v>30</v>
      </c>
      <c r="I65">
        <v>1610</v>
      </c>
      <c r="J65">
        <v>12</v>
      </c>
      <c r="K65" s="121">
        <f>(J65/10.9375)+(F65/9.2105)+(E65/3.8889)-(G65/12.5)</f>
        <v>9.199993991903535</v>
      </c>
    </row>
    <row r="66" spans="1:11" ht="12.75">
      <c r="A66" t="s">
        <v>661</v>
      </c>
      <c r="B66" s="122">
        <v>0</v>
      </c>
      <c r="C66" s="120">
        <f>(J66/10.9375)+(F66/9.2105)+(E66/3.8889)-(G66/12.5)</f>
        <v>12.542841583767556</v>
      </c>
      <c r="D66">
        <v>460</v>
      </c>
      <c r="E66">
        <v>33</v>
      </c>
      <c r="F66">
        <v>28</v>
      </c>
      <c r="G66">
        <v>1</v>
      </c>
      <c r="H66">
        <v>25</v>
      </c>
      <c r="I66">
        <v>1080</v>
      </c>
      <c r="J66">
        <v>12</v>
      </c>
      <c r="K66" s="121">
        <f>(J66/10.9375)+(F66/9.2105)+(E66/3.8889)-(G66/12.5)</f>
        <v>12.542841583767556</v>
      </c>
    </row>
    <row r="67" spans="1:11" ht="12.75">
      <c r="A67" t="s">
        <v>662</v>
      </c>
      <c r="B67" s="122">
        <v>0</v>
      </c>
      <c r="C67" s="120">
        <f>(J67/10.9375)+(F67/9.2105)+(E67/3.8889)-(G67/12.5)</f>
        <v>9.845705028645737</v>
      </c>
      <c r="D67">
        <v>360</v>
      </c>
      <c r="E67">
        <v>24</v>
      </c>
      <c r="F67">
        <v>27</v>
      </c>
      <c r="G67">
        <v>1</v>
      </c>
      <c r="H67">
        <v>10</v>
      </c>
      <c r="I67">
        <v>1000</v>
      </c>
      <c r="J67">
        <v>9</v>
      </c>
      <c r="K67" s="121">
        <f>(J67/10.9375)+(F67/9.2105)+(E67/3.8889)-(G67/12.5)</f>
        <v>9.845705028645737</v>
      </c>
    </row>
    <row r="68" spans="1:11" ht="12.75">
      <c r="A68" t="s">
        <v>663</v>
      </c>
      <c r="B68" s="122">
        <v>0</v>
      </c>
      <c r="C68" s="120">
        <f>(J68/10.9375)+(F68/9.2105)+(E68/3.8889)-(G68/12.5)</f>
        <v>9.222852179657423</v>
      </c>
      <c r="D68">
        <v>310</v>
      </c>
      <c r="E68">
        <v>19</v>
      </c>
      <c r="F68">
        <v>29</v>
      </c>
      <c r="G68">
        <v>0</v>
      </c>
      <c r="H68">
        <v>50</v>
      </c>
      <c r="I68">
        <v>1130</v>
      </c>
      <c r="J68">
        <v>13</v>
      </c>
      <c r="K68" s="121">
        <f>(J68/10.9375)+(F68/9.2105)+(E68/3.8889)-(G68/12.5)</f>
        <v>9.222852179657423</v>
      </c>
    </row>
    <row r="69" spans="1:11" ht="12.75">
      <c r="A69" t="s">
        <v>664</v>
      </c>
      <c r="B69" s="122">
        <v>0</v>
      </c>
      <c r="C69" s="120">
        <f>(J69/10.9375)+(F69/9.2105)+(E69/3.8889)-(G69/12.5)</f>
        <v>12.565699771521446</v>
      </c>
      <c r="D69">
        <v>440</v>
      </c>
      <c r="E69">
        <v>32</v>
      </c>
      <c r="F69">
        <v>29</v>
      </c>
      <c r="G69">
        <v>0</v>
      </c>
      <c r="H69">
        <v>45</v>
      </c>
      <c r="I69">
        <v>600</v>
      </c>
      <c r="J69">
        <v>13</v>
      </c>
      <c r="K69" s="121">
        <f>(J69/10.9375)+(F69/9.2105)+(E69/3.8889)-(G69/12.5)</f>
        <v>12.565699771521446</v>
      </c>
    </row>
    <row r="70" spans="1:11" ht="12.75">
      <c r="A70" t="s">
        <v>665</v>
      </c>
      <c r="B70" s="122">
        <v>0</v>
      </c>
      <c r="C70" s="120">
        <f>(J70/10.9375)+(F70/9.2105)+(E70/3.8889)-(G70/12.5)</f>
        <v>9.788563216399627</v>
      </c>
      <c r="D70">
        <v>340</v>
      </c>
      <c r="E70">
        <v>23</v>
      </c>
      <c r="F70">
        <v>28</v>
      </c>
      <c r="G70">
        <v>1</v>
      </c>
      <c r="H70">
        <v>30</v>
      </c>
      <c r="I70">
        <v>520</v>
      </c>
      <c r="J70">
        <v>10</v>
      </c>
      <c r="K70" s="121">
        <f>(J70/10.9375)+(F70/9.2105)+(E70/3.8889)-(G70/12.5)</f>
        <v>9.788563216399627</v>
      </c>
    </row>
    <row r="71" spans="1:11" ht="12.75">
      <c r="A71" t="s">
        <v>666</v>
      </c>
      <c r="B71" s="122">
        <v>0</v>
      </c>
      <c r="C71" s="120">
        <f>(J71/10.9375)+(F71/9.2105)+(E71/3.8889)-(G71/12.5)</f>
        <v>10.394302089867894</v>
      </c>
      <c r="D71">
        <v>390</v>
      </c>
      <c r="E71">
        <v>6</v>
      </c>
      <c r="F71">
        <v>67</v>
      </c>
      <c r="G71">
        <v>2</v>
      </c>
      <c r="H71">
        <v>30</v>
      </c>
      <c r="I71">
        <v>1570</v>
      </c>
      <c r="J71">
        <v>19</v>
      </c>
      <c r="K71" s="121">
        <f>(J71/10.9375)+(F71/9.2105)+(E71/3.8889)-(G71/12.5)</f>
        <v>10.394302089867894</v>
      </c>
    </row>
    <row r="72" spans="1:11" ht="12.75">
      <c r="A72" t="s">
        <v>667</v>
      </c>
      <c r="B72" s="122">
        <v>0</v>
      </c>
      <c r="C72" s="120">
        <f>(J72/10.9375)+(F72/9.2105)+(E72/3.8889)-(G72/12.5)</f>
        <v>13.737149681731918</v>
      </c>
      <c r="D72">
        <v>520</v>
      </c>
      <c r="E72">
        <v>19</v>
      </c>
      <c r="F72">
        <v>67</v>
      </c>
      <c r="G72">
        <v>2</v>
      </c>
      <c r="H72">
        <v>25</v>
      </c>
      <c r="I72">
        <v>1040</v>
      </c>
      <c r="J72">
        <v>19</v>
      </c>
      <c r="K72" s="121">
        <f>(J72/10.9375)+(F72/9.2105)+(E72/3.8889)-(G72/12.5)</f>
        <v>13.737149681731918</v>
      </c>
    </row>
    <row r="73" spans="1:11" ht="12.75">
      <c r="A73" t="s">
        <v>668</v>
      </c>
      <c r="B73" s="122">
        <v>0</v>
      </c>
      <c r="C73" s="120">
        <f>(J73/10.9375)+(F73/9.2105)+(E73/3.8889)-(G73/12.5)</f>
        <v>10.9600131266101</v>
      </c>
      <c r="D73">
        <v>420</v>
      </c>
      <c r="E73">
        <v>10</v>
      </c>
      <c r="F73">
        <v>66</v>
      </c>
      <c r="G73">
        <v>3</v>
      </c>
      <c r="H73">
        <v>10</v>
      </c>
      <c r="I73">
        <v>960</v>
      </c>
      <c r="J73">
        <v>16</v>
      </c>
      <c r="K73" s="121">
        <f>(J73/10.9375)+(F73/9.2105)+(E73/3.8889)-(G73/12.5)</f>
        <v>10.9600131266101</v>
      </c>
    </row>
    <row r="74" spans="1:11" ht="12.75">
      <c r="A74" t="s">
        <v>669</v>
      </c>
      <c r="B74" s="122">
        <v>0</v>
      </c>
      <c r="C74" s="120">
        <f>(J74/10.9375)+(F74/9.2105)+(E74/3.8889)-(G74/12.5)</f>
        <v>9.90285954293537</v>
      </c>
      <c r="D74">
        <v>370</v>
      </c>
      <c r="E74">
        <v>17</v>
      </c>
      <c r="F74">
        <v>48</v>
      </c>
      <c r="G74">
        <v>4</v>
      </c>
      <c r="H74">
        <v>0</v>
      </c>
      <c r="I74">
        <v>440</v>
      </c>
      <c r="J74">
        <v>7</v>
      </c>
      <c r="K74" s="121">
        <f>(J74/10.9375)+(F74/9.2105)+(E74/3.8889)-(G74/12.5)</f>
        <v>9.90285954293537</v>
      </c>
    </row>
    <row r="75" spans="1:12" s="116" customFormat="1" ht="12.75">
      <c r="A75" s="116" t="s">
        <v>670</v>
      </c>
      <c r="B75" s="123" t="s">
        <v>606</v>
      </c>
      <c r="C75" s="120">
        <f>(J75/10.9375)+(F75/9.2105)+(E75/3.8889)-(G75/12.5)</f>
        <v>0</v>
      </c>
      <c r="D75" s="116">
        <f>(D64*$B64)+(D65*$B65)+(D66*$B66)+(D67*$B67)+(D68*$B68)+(D69*$B69)+(D70*$B70)+(D71*$B71)+(D72*$B72)+(D73*$B73)+(D74*$B74)</f>
        <v>0</v>
      </c>
      <c r="E75" s="116">
        <f>(E64*$B64)+(E65*$B65)+(E66*$B66)+(E67*$B67)+(E68*$B68)+(E69*$B69)+(E70*$B70)+(E71*$B71)+(E72*$B72)+(E73*$B73)+(E74*$B74)</f>
        <v>0</v>
      </c>
      <c r="F75" s="116">
        <f>(F64*$B64)+(F65*$B65)+(F66*$B66)+(F67*$B67)+(F68*$B68)+(F69*$B69)+(F70*$B70)+(F71*$B71)+(F72*$B72)+(F73*$B73)+(F74*$B74)</f>
        <v>0</v>
      </c>
      <c r="G75" s="116">
        <f>(G64*$B64)+(G65*$B65)+(G66*$B66)+(G67*$B67)+(G68*$B68)+(G69*$B69)+(G70*$B70)+(G71*$B71)+(G72*$B72)+(G73*$B73)+(G74*$B74)</f>
        <v>0</v>
      </c>
      <c r="H75" s="116">
        <f>(H64*$B64)+(H65*$B65)+(H66*$B66)+(H67*$B67)+(H68*$B68)+(H69*$B69)+(H70*$B70)+(H71*$B71)+(H72*$B72)+(H73*$B73)+(H74*$B74)</f>
        <v>0</v>
      </c>
      <c r="I75" s="116">
        <f>(I64*$B64)+(I65*$B65)+(I66*$B66)+(I67*$B67)+(I68*$B68)+(I69*$B69)+(I70*$B70)+(I71*$B71)+(I72*$B72)+(I73*$B73)+(I74*$B74)</f>
        <v>0</v>
      </c>
      <c r="J75" s="116">
        <f>(J64*$B64)+(J65*$B65)+(J66*$B66)+(J67*$B67)+(J68*$B68)+(J69*$B69)+(J70*$B70)+(J71*$B71)+(J72*$B72)+(J73*$B73)+(J74*$B74)</f>
        <v>0</v>
      </c>
      <c r="K75" s="121">
        <f>(J75/10.9375)+(F75/9.2105)+(E75/3.8889)-(G75/12.5)</f>
        <v>0</v>
      </c>
      <c r="L75"/>
    </row>
    <row r="76" spans="1:11" ht="12.75">
      <c r="A76" t="s">
        <v>671</v>
      </c>
      <c r="B76" s="122">
        <v>0</v>
      </c>
      <c r="C76" s="120">
        <f>(J76/10.9375)+(F76/9.2105)+(E76/3.8889)-(G76/12.5)</f>
        <v>10.337114824573435</v>
      </c>
      <c r="D76">
        <v>360</v>
      </c>
      <c r="E76">
        <v>39</v>
      </c>
      <c r="F76">
        <v>2</v>
      </c>
      <c r="G76">
        <v>0</v>
      </c>
      <c r="H76">
        <v>5</v>
      </c>
      <c r="I76">
        <v>490</v>
      </c>
      <c r="J76">
        <v>1</v>
      </c>
      <c r="K76" s="121">
        <f>(J76/10.9375)+(F76/9.2105)+(E76/3.8889)-(G76/12.5)</f>
        <v>10.337114824573435</v>
      </c>
    </row>
    <row r="77" spans="1:11" ht="12.75">
      <c r="A77" t="s">
        <v>672</v>
      </c>
      <c r="B77" s="122">
        <v>0</v>
      </c>
      <c r="C77" s="120">
        <f>(J77/10.9375)+(F77/9.2105)+(E77/3.8889)-(G77/12.5)</f>
        <v>8.942832473541644</v>
      </c>
      <c r="D77">
        <v>310</v>
      </c>
      <c r="E77">
        <v>34</v>
      </c>
      <c r="F77">
        <v>1</v>
      </c>
      <c r="G77">
        <v>0</v>
      </c>
      <c r="H77">
        <v>60</v>
      </c>
      <c r="I77">
        <v>470</v>
      </c>
      <c r="J77">
        <v>1</v>
      </c>
      <c r="K77" s="121">
        <f>(J77/10.9375)+(F77/9.2105)+(E77/3.8889)-(G77/12.5)</f>
        <v>8.942832473541644</v>
      </c>
    </row>
    <row r="78" spans="1:11" ht="12.75">
      <c r="A78" t="s">
        <v>673</v>
      </c>
      <c r="B78" s="122">
        <v>0</v>
      </c>
      <c r="C78" s="120">
        <f>(J78/10.9375)+(F78/9.2105)+(E78/3.8889)-(G78/12.5)</f>
        <v>8.117702236801026</v>
      </c>
      <c r="D78">
        <v>290</v>
      </c>
      <c r="E78">
        <v>24</v>
      </c>
      <c r="F78">
        <v>18</v>
      </c>
      <c r="G78">
        <v>0.1</v>
      </c>
      <c r="H78">
        <v>0</v>
      </c>
      <c r="I78">
        <v>410</v>
      </c>
      <c r="J78">
        <v>0</v>
      </c>
      <c r="K78" s="121">
        <f>(J78/10.9375)+(F78/9.2105)+(E78/3.8889)-(G78/12.5)</f>
        <v>8.117702236801026</v>
      </c>
    </row>
    <row r="79" spans="1:11" ht="12.75">
      <c r="A79" t="s">
        <v>674</v>
      </c>
      <c r="B79" s="122">
        <v>0</v>
      </c>
      <c r="C79" s="120">
        <f>(J79/10.9375)+(F79/9.2105)+(E79/3.8889)-(G79/12.5)</f>
        <v>1.6114258285845833</v>
      </c>
      <c r="D79">
        <v>60</v>
      </c>
      <c r="E79">
        <v>5</v>
      </c>
      <c r="F79">
        <v>3</v>
      </c>
      <c r="G79">
        <v>0</v>
      </c>
      <c r="H79">
        <v>5</v>
      </c>
      <c r="I79">
        <v>150</v>
      </c>
      <c r="J79">
        <v>0</v>
      </c>
      <c r="K79" s="121">
        <f>(J79/10.9375)+(F79/9.2105)+(E79/3.8889)-(G79/12.5)</f>
        <v>1.6114258285845833</v>
      </c>
    </row>
    <row r="80" spans="1:11" ht="12.75">
      <c r="A80" t="s">
        <v>675</v>
      </c>
      <c r="B80" s="122">
        <v>0</v>
      </c>
      <c r="C80" s="120">
        <f>(J80/10.9375)+(F80/9.2105)+(E80/3.8889)-(G80/12.5)</f>
        <v>0.5748573387802682</v>
      </c>
      <c r="D80">
        <v>25</v>
      </c>
      <c r="E80">
        <v>1</v>
      </c>
      <c r="F80">
        <v>3</v>
      </c>
      <c r="G80">
        <v>0.1</v>
      </c>
      <c r="H80">
        <v>0</v>
      </c>
      <c r="I80">
        <v>1030</v>
      </c>
      <c r="J80">
        <v>0</v>
      </c>
      <c r="K80" s="121">
        <f>(J80/10.9375)+(F80/9.2105)+(E80/3.8889)-(G80/12.5)</f>
        <v>0.5748573387802682</v>
      </c>
    </row>
    <row r="81" spans="1:12" s="116" customFormat="1" ht="12.75">
      <c r="A81" s="116" t="s">
        <v>367</v>
      </c>
      <c r="B81" s="123" t="s">
        <v>606</v>
      </c>
      <c r="C81" s="120">
        <f>(J81/10.9375)+(F81/9.2105)+(E81/3.8889)-(G81/12.5)</f>
        <v>0</v>
      </c>
      <c r="D81" s="116">
        <f>(D76*$B76)+(D77*$B77)+(D78*$B78)+(D79*$B79)+(D80*$B80)</f>
        <v>0</v>
      </c>
      <c r="E81" s="116">
        <f>(E76*$B76)+(E77*$B77)+(E78*$B78)+(E79*$B79)+(E80*$B80)</f>
        <v>0</v>
      </c>
      <c r="F81" s="116">
        <f>(F76*$B76)+(F77*$B77)+(F78*$B78)+(F79*$B79)+(F80*$B80)</f>
        <v>0</v>
      </c>
      <c r="G81" s="116">
        <f>(G76*$B76)+(G77*$B77)+(G78*$B78)+(G79*$B79)+(G80*$B80)</f>
        <v>0</v>
      </c>
      <c r="H81" s="116">
        <f>(H76*$B76)+(H77*$B77)+(H78*$B78)+(H79*$B79)+(H80*$B80)</f>
        <v>0</v>
      </c>
      <c r="I81" s="116">
        <f>(I76*$B76)+(I77*$B77)+(I78*$B78)+(I79*$B79)+(I80*$B80)</f>
        <v>0</v>
      </c>
      <c r="J81" s="116">
        <f>(J76*$B76)+(J77*$B77)+(J78*$B78)+(J79*$B79)+(J80*$B80)</f>
        <v>0</v>
      </c>
      <c r="K81" s="121">
        <f>(J81/10.9375)+(F81/9.2105)+(E81/3.8889)-(G81/12.5)</f>
        <v>0</v>
      </c>
      <c r="L81"/>
    </row>
    <row r="82" spans="1:11" ht="12.75">
      <c r="A82" t="s">
        <v>676</v>
      </c>
      <c r="B82" s="122">
        <v>0</v>
      </c>
      <c r="C82" s="120">
        <f>(J82/10.9375)+(F82/9.2105)+(E82/3.8889)-(G82/12.5)</f>
        <v>3.320000049000723</v>
      </c>
      <c r="D82">
        <v>120</v>
      </c>
      <c r="E82">
        <v>5</v>
      </c>
      <c r="F82">
        <v>12</v>
      </c>
      <c r="G82">
        <v>0</v>
      </c>
      <c r="H82">
        <v>20</v>
      </c>
      <c r="I82">
        <v>120</v>
      </c>
      <c r="J82">
        <v>8</v>
      </c>
      <c r="K82" s="121">
        <f>(J82/10.9375)+(F82/9.2105)+(E82/3.8889)-(G82/12.5)</f>
        <v>3.320000049000723</v>
      </c>
    </row>
    <row r="83" spans="1:11" ht="12.75">
      <c r="A83" t="s">
        <v>677</v>
      </c>
      <c r="B83" s="122">
        <v>0</v>
      </c>
      <c r="C83" s="120">
        <f>(J83/10.9375)+(F83/9.2105)+(E83/3.8889)-(G83/12.5)</f>
        <v>2.9371492571653413</v>
      </c>
      <c r="D83">
        <v>110</v>
      </c>
      <c r="E83">
        <v>1</v>
      </c>
      <c r="F83">
        <v>23</v>
      </c>
      <c r="G83">
        <v>0</v>
      </c>
      <c r="H83">
        <v>0</v>
      </c>
      <c r="I83">
        <v>120</v>
      </c>
      <c r="J83">
        <v>2</v>
      </c>
      <c r="K83" s="121">
        <f>(J83/10.9375)+(F83/9.2105)+(E83/3.8889)-(G83/12.5)</f>
        <v>2.9371492571653413</v>
      </c>
    </row>
    <row r="84" spans="1:11" ht="12.75">
      <c r="A84" t="s">
        <v>678</v>
      </c>
      <c r="B84" s="122">
        <v>0</v>
      </c>
      <c r="C84" s="120">
        <f>(J84/10.9375)+(F84/9.2105)+(E84/3.8889)-(G84/12.5)</f>
        <v>3.7828676898260527</v>
      </c>
      <c r="D84">
        <v>140</v>
      </c>
      <c r="E84">
        <v>0</v>
      </c>
      <c r="F84">
        <v>34</v>
      </c>
      <c r="G84">
        <v>0</v>
      </c>
      <c r="H84">
        <v>0</v>
      </c>
      <c r="I84">
        <v>0</v>
      </c>
      <c r="J84">
        <v>1</v>
      </c>
      <c r="K84" s="121">
        <f>(J84/10.9375)+(F84/9.2105)+(E84/3.8889)-(G84/12.5)</f>
        <v>3.7828676898260527</v>
      </c>
    </row>
    <row r="85" spans="1:11" ht="12.75">
      <c r="A85" t="s">
        <v>679</v>
      </c>
      <c r="B85" s="122">
        <v>0</v>
      </c>
      <c r="C85" s="120">
        <f>(J85/10.9375)+(F85/9.2105)+(E85/3.8889)-(G85/12.5)</f>
        <v>13.782871869492805</v>
      </c>
      <c r="D85">
        <v>470</v>
      </c>
      <c r="E85">
        <v>15</v>
      </c>
      <c r="F85">
        <v>83</v>
      </c>
      <c r="G85">
        <v>0</v>
      </c>
      <c r="H85">
        <v>45</v>
      </c>
      <c r="I85">
        <v>360</v>
      </c>
      <c r="J85">
        <v>10</v>
      </c>
      <c r="K85" s="121">
        <f>(J85/10.9375)+(F85/9.2105)+(E85/3.8889)-(G85/12.5)</f>
        <v>13.782871869492805</v>
      </c>
    </row>
    <row r="86" spans="1:11" ht="12.75">
      <c r="A86" t="s">
        <v>680</v>
      </c>
      <c r="B86" s="122">
        <v>0</v>
      </c>
      <c r="C86" s="120">
        <f>(J86/10.9375)+(F86/9.2105)+(E86/3.8889)-(G86/12.5)</f>
        <v>14.148585730720281</v>
      </c>
      <c r="D86">
        <v>480</v>
      </c>
      <c r="E86">
        <v>16</v>
      </c>
      <c r="F86">
        <v>84</v>
      </c>
      <c r="G86">
        <v>0</v>
      </c>
      <c r="H86">
        <v>45</v>
      </c>
      <c r="I86">
        <v>370</v>
      </c>
      <c r="J86">
        <v>10</v>
      </c>
      <c r="K86" s="121">
        <f>(J86/10.9375)+(F86/9.2105)+(E86/3.8889)-(G86/12.5)</f>
        <v>14.148585730720281</v>
      </c>
    </row>
    <row r="87" spans="1:11" ht="12.75">
      <c r="A87" t="s">
        <v>681</v>
      </c>
      <c r="B87" s="122">
        <v>0</v>
      </c>
      <c r="C87" s="120">
        <f>(J87/10.9375)+(F87/9.2105)+(E87/3.8889)-(G87/12.5)</f>
        <v>13.794303151124804</v>
      </c>
      <c r="D87">
        <v>500</v>
      </c>
      <c r="E87">
        <v>13</v>
      </c>
      <c r="F87">
        <v>87</v>
      </c>
      <c r="G87">
        <v>0</v>
      </c>
      <c r="H87">
        <v>15</v>
      </c>
      <c r="I87">
        <v>340</v>
      </c>
      <c r="J87">
        <v>11</v>
      </c>
      <c r="K87" s="121">
        <f>(J87/10.9375)+(F87/9.2105)+(E87/3.8889)-(G87/12.5)</f>
        <v>13.794303151124804</v>
      </c>
    </row>
    <row r="88" spans="1:11" ht="12.75">
      <c r="A88" t="s">
        <v>682</v>
      </c>
      <c r="B88" s="122">
        <v>0</v>
      </c>
      <c r="C88" s="120">
        <f>(J88/10.9375)+(F88/9.2105)+(E88/3.8889)-(G88/12.5)</f>
        <v>13.674300130716409</v>
      </c>
      <c r="D88">
        <v>470</v>
      </c>
      <c r="E88">
        <v>15</v>
      </c>
      <c r="F88">
        <v>82</v>
      </c>
      <c r="G88">
        <v>0</v>
      </c>
      <c r="H88">
        <v>45</v>
      </c>
      <c r="I88">
        <v>390</v>
      </c>
      <c r="J88">
        <v>10</v>
      </c>
      <c r="K88" s="121">
        <f>(J88/10.9375)+(F88/9.2105)+(E88/3.8889)-(G88/12.5)</f>
        <v>13.674300130716409</v>
      </c>
    </row>
    <row r="89" spans="2:11" s="116" customFormat="1" ht="12.75">
      <c r="B89" s="123" t="s">
        <v>606</v>
      </c>
      <c r="C89" s="120">
        <f>(J89/10.9375)+(F89/9.2105)+(E89/3.8889)-(G89/12.5)</f>
        <v>0</v>
      </c>
      <c r="D89" s="116">
        <f>(D82*$B82)+(D83*$B83)+(D84*$B84)+(D85*$B85)+(D86*$B86)+(D87*$B87)+(D88*$B88)</f>
        <v>0</v>
      </c>
      <c r="E89" s="116">
        <f>(E83*$B83)+(E84*$B84)+(E85*$B85)+(E86*$B86)+(E87*$B87)+(E88*$B88)</f>
        <v>0</v>
      </c>
      <c r="F89" s="116">
        <f>(F83*$B83)+(F84*$B84)+(F85*$B85)+(F86*$B86)+(F87*$B87)+(F88*$B88)</f>
        <v>0</v>
      </c>
      <c r="G89" s="116">
        <f>(G83*$B83)+(G84*$B84)+(G85*$B85)+(G86*$B86)+(G87*$B87)+(G88*$B88)</f>
        <v>0</v>
      </c>
      <c r="H89" s="116">
        <f>(H83*$B83)+(H84*$B84)+(H85*$B85)+(H86*$B86)+(H87*$B87)+(H88*$B88)</f>
        <v>0</v>
      </c>
      <c r="I89" s="116">
        <f>(I83*$B83)+(I84*$B84)+(I85*$B85)+(I86*$B86)+(I87*$B87)+(I88*$B88)</f>
        <v>0</v>
      </c>
      <c r="J89" s="116">
        <f>(J83*$B83)+(J84*$B84)+(J85*$B85)+(J86*$B86)+(J87*$B87)+(J88*$B88)</f>
        <v>0</v>
      </c>
      <c r="K89" s="121">
        <f>(J89/10.9375)+(F89/9.2105)+(E89/3.8889)-(G89/12.5)</f>
        <v>0</v>
      </c>
    </row>
    <row r="90" spans="2:11" s="116" customFormat="1" ht="12.75">
      <c r="B90" s="123" t="s">
        <v>683</v>
      </c>
      <c r="C90" s="120">
        <f>(J90/10.9375)+(F90/9.2105)+(E90/3.8889)-(G90/12.5)</f>
        <v>0</v>
      </c>
      <c r="D90" s="124">
        <f>D89+D81+D75+D63+D60+D56+D43+D39+D29+D11</f>
        <v>0</v>
      </c>
      <c r="E90" s="124">
        <f>E89+E81+E75+E63+E60+E56+E43+E39+E29+E11</f>
        <v>0</v>
      </c>
      <c r="F90" s="118">
        <f>F89+F81+F75+F63+F60+F56+F43+F39+F29+F11</f>
        <v>0</v>
      </c>
      <c r="G90" s="124">
        <f>G89+G81+G75+G63+G60+G56+G43+G39+G29+G11</f>
        <v>0</v>
      </c>
      <c r="H90" s="116">
        <f>H89+H81+H75+H63+H60+H56+H43+H39+H29+H11</f>
        <v>0</v>
      </c>
      <c r="I90" s="125">
        <f>I89+I81+I75+I63+I60+I56+I43+I39+I29+I11</f>
        <v>0</v>
      </c>
      <c r="J90" s="118">
        <f>J89+J81+J75+J63+J60+J56+J43+J39+J29+J11</f>
        <v>0</v>
      </c>
      <c r="K90" s="121">
        <f>(J90/10.9375)+(F90/9.2105)+(E90/3.8889)-(G90/12.5)</f>
        <v>0</v>
      </c>
    </row>
    <row r="92" spans="1:3" ht="12.75">
      <c r="A92" s="126" t="s">
        <v>684</v>
      </c>
      <c r="B92" s="127">
        <f>(D90/50)+(E90/12)-(MIN(G90,4)/5)</f>
        <v>0</v>
      </c>
      <c r="C92" s="128"/>
    </row>
    <row r="93" spans="1:4" ht="12.75">
      <c r="A93" s="129" t="s">
        <v>685</v>
      </c>
      <c r="B93" s="130">
        <f>I90</f>
        <v>0</v>
      </c>
      <c r="C93" s="128" t="s">
        <v>79</v>
      </c>
      <c r="D93" s="116"/>
    </row>
    <row r="94" spans="1:2" ht="12.75">
      <c r="A94" s="131" t="s">
        <v>686</v>
      </c>
      <c r="B94" s="132">
        <f>(J90/10.9375)+(F90/9.2105)+(E90/3.8889)-(G90/12.5)</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L40"/>
  <sheetViews>
    <sheetView zoomScale="123" zoomScaleNormal="123"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34.140625" style="0" customWidth="1"/>
    <col min="2" max="2" width="10.7109375" style="5" customWidth="1"/>
    <col min="3" max="3" width="6.421875" style="133" customWidth="1"/>
    <col min="4" max="4" width="8.8515625" style="0" customWidth="1"/>
    <col min="5" max="5" width="4.8515625" style="0" customWidth="1"/>
    <col min="6" max="6" width="7.00390625" style="0" customWidth="1"/>
    <col min="7" max="7" width="6.28125" style="0" customWidth="1"/>
    <col min="8" max="8" width="11.421875" style="0" customWidth="1"/>
    <col min="9" max="9" width="8.421875" style="0" customWidth="1"/>
    <col min="10" max="10" width="6.8515625" style="0" customWidth="1"/>
    <col min="11" max="11" width="16.8515625" style="134" customWidth="1"/>
  </cols>
  <sheetData>
    <row r="1" spans="1:11" s="116" customFormat="1" ht="12.75">
      <c r="A1" s="116" t="s">
        <v>687</v>
      </c>
      <c r="B1" s="32" t="s">
        <v>587</v>
      </c>
      <c r="C1" s="109" t="s">
        <v>588</v>
      </c>
      <c r="D1" s="116" t="s">
        <v>589</v>
      </c>
      <c r="E1" s="116" t="s">
        <v>590</v>
      </c>
      <c r="F1" s="116" t="s">
        <v>591</v>
      </c>
      <c r="G1" s="116" t="s">
        <v>592</v>
      </c>
      <c r="H1" s="116" t="s">
        <v>593</v>
      </c>
      <c r="I1" s="116" t="s">
        <v>594</v>
      </c>
      <c r="J1" s="116" t="s">
        <v>271</v>
      </c>
      <c r="K1" s="135" t="s">
        <v>688</v>
      </c>
    </row>
    <row r="2" spans="1:12" s="116" customFormat="1" ht="12.75">
      <c r="A2" s="116" t="s">
        <v>689</v>
      </c>
      <c r="B2" s="136"/>
      <c r="C2" s="105">
        <f>(J2/10.9375)+(F2/9.2105)+(E2/3.8889)-(G2/12.5)</f>
        <v>0</v>
      </c>
      <c r="K2" s="137">
        <f>(J2/10.9375)+(F2/9.2105)+(E2/3.8889)-(G2/12.5)</f>
        <v>0</v>
      </c>
      <c r="L2"/>
    </row>
    <row r="3" spans="1:11" ht="12.75">
      <c r="A3" t="s">
        <v>690</v>
      </c>
      <c r="B3" s="122">
        <v>0</v>
      </c>
      <c r="C3" s="105">
        <f>(J3/10.9375)+(F3/9.2105)+(E3/3.8889)-(G3/12.5)</f>
        <v>10.720000032720327</v>
      </c>
      <c r="D3">
        <v>410</v>
      </c>
      <c r="E3">
        <v>16</v>
      </c>
      <c r="F3">
        <v>38</v>
      </c>
      <c r="G3">
        <v>1</v>
      </c>
      <c r="H3">
        <v>60</v>
      </c>
      <c r="I3">
        <v>1300</v>
      </c>
      <c r="J3">
        <v>28</v>
      </c>
      <c r="K3" s="137">
        <f>(J3/10.9375)+(F3/9.2105)+(E3/3.8889)-(G3/12.5)</f>
        <v>10.720000032720327</v>
      </c>
    </row>
    <row r="4" spans="1:11" ht="12.75">
      <c r="A4" t="s">
        <v>691</v>
      </c>
      <c r="B4" s="122">
        <v>0</v>
      </c>
      <c r="C4" s="105">
        <f>(J4/10.9375)+(F4/9.2105)+(E4/3.8889)-(G4/12.5)</f>
        <v>9.840001926590695</v>
      </c>
      <c r="D4">
        <v>380</v>
      </c>
      <c r="E4">
        <v>13</v>
      </c>
      <c r="F4">
        <v>37</v>
      </c>
      <c r="G4">
        <v>1</v>
      </c>
      <c r="H4">
        <v>60</v>
      </c>
      <c r="I4">
        <v>1290</v>
      </c>
      <c r="J4">
        <v>28</v>
      </c>
      <c r="K4" s="137">
        <f>(J4/10.9375)+(F4/9.2105)+(E4/3.8889)-(G4/12.5)</f>
        <v>9.840001926590695</v>
      </c>
    </row>
    <row r="5" spans="1:11" ht="12.75">
      <c r="A5" t="s">
        <v>692</v>
      </c>
      <c r="B5" s="122">
        <v>0</v>
      </c>
      <c r="C5" s="105">
        <f>(J5/10.9375)+(F5/9.2105)+(E5/3.8889)-(G5/12.5)</f>
        <v>10.748571771496723</v>
      </c>
      <c r="D5">
        <v>420</v>
      </c>
      <c r="E5">
        <v>16</v>
      </c>
      <c r="F5">
        <v>39</v>
      </c>
      <c r="G5">
        <v>2</v>
      </c>
      <c r="H5">
        <v>60</v>
      </c>
      <c r="I5">
        <v>1300</v>
      </c>
      <c r="J5">
        <v>28</v>
      </c>
      <c r="K5" s="137">
        <f>(J5/10.9375)+(F5/9.2105)+(E5/3.8889)-(G5/12.5)</f>
        <v>10.748571771496723</v>
      </c>
    </row>
    <row r="6" spans="1:11" ht="12.75">
      <c r="A6" t="s">
        <v>693</v>
      </c>
      <c r="B6" s="122">
        <v>0</v>
      </c>
      <c r="C6" s="105">
        <f>(J6/10.9375)+(F6/9.2105)+(E6/3.8889)-(G6/12.5)</f>
        <v>7.154289567387335</v>
      </c>
      <c r="D6">
        <v>280</v>
      </c>
      <c r="E6">
        <v>7</v>
      </c>
      <c r="F6">
        <v>29</v>
      </c>
      <c r="G6">
        <v>1</v>
      </c>
      <c r="H6">
        <v>60</v>
      </c>
      <c r="I6">
        <v>1000</v>
      </c>
      <c r="J6">
        <v>25</v>
      </c>
      <c r="K6" s="137">
        <f>(J6/10.9375)+(F6/9.2105)+(E6/3.8889)-(G6/12.5)</f>
        <v>7.154289567387335</v>
      </c>
    </row>
    <row r="7" spans="1:11" ht="12.75">
      <c r="A7" t="s">
        <v>694</v>
      </c>
      <c r="B7" s="122">
        <v>0</v>
      </c>
      <c r="C7" s="105">
        <f>(J7/10.9375)+(F7/9.2105)+(E7/3.8889)-(G7/12.5)</f>
        <v>6.145720400032163</v>
      </c>
      <c r="D7">
        <v>240</v>
      </c>
      <c r="E7">
        <v>3.5</v>
      </c>
      <c r="F7">
        <v>28</v>
      </c>
      <c r="G7">
        <v>1</v>
      </c>
      <c r="H7">
        <v>60</v>
      </c>
      <c r="I7">
        <v>1000</v>
      </c>
      <c r="J7">
        <v>25</v>
      </c>
      <c r="K7" s="137">
        <f>(J7/10.9375)+(F7/9.2105)+(E7/3.8889)-(G7/12.5)</f>
        <v>6.145720400032163</v>
      </c>
    </row>
    <row r="8" spans="1:11" ht="12.75">
      <c r="A8" t="s">
        <v>695</v>
      </c>
      <c r="B8" s="122">
        <v>0</v>
      </c>
      <c r="C8" s="105">
        <f>(J8/10.9375)+(F8/9.2105)+(E8/3.8889)-(G8/12.5)</f>
        <v>9.291428636789458</v>
      </c>
      <c r="D8">
        <v>360</v>
      </c>
      <c r="E8">
        <v>13</v>
      </c>
      <c r="F8">
        <v>31</v>
      </c>
      <c r="G8">
        <v>2</v>
      </c>
      <c r="H8">
        <v>80</v>
      </c>
      <c r="I8">
        <v>1370</v>
      </c>
      <c r="J8">
        <v>30</v>
      </c>
      <c r="K8" s="137">
        <f>(J8/10.9375)+(F8/9.2105)+(E8/3.8889)-(G8/12.5)</f>
        <v>9.291428636789458</v>
      </c>
    </row>
    <row r="9" spans="1:11" ht="12.75">
      <c r="A9" t="s">
        <v>696</v>
      </c>
      <c r="B9" s="122">
        <v>0</v>
      </c>
      <c r="C9" s="105">
        <f>(J9/10.9375)+(F9/9.2105)+(E9/3.8889)-(G9/12.5)</f>
        <v>8.759998906182297</v>
      </c>
      <c r="D9">
        <v>350</v>
      </c>
      <c r="E9">
        <v>15</v>
      </c>
      <c r="F9">
        <v>32</v>
      </c>
      <c r="G9">
        <v>5</v>
      </c>
      <c r="H9">
        <v>65</v>
      </c>
      <c r="I9">
        <v>880</v>
      </c>
      <c r="J9">
        <v>20</v>
      </c>
      <c r="K9" s="137">
        <f>(J9/10.9375)+(F9/9.2105)+(E9/3.8889)-(G9/12.5)</f>
        <v>8.759998906182297</v>
      </c>
    </row>
    <row r="10" spans="1:12" s="116" customFormat="1" ht="12.75">
      <c r="A10" s="116" t="s">
        <v>697</v>
      </c>
      <c r="B10" s="123" t="s">
        <v>606</v>
      </c>
      <c r="C10" s="105">
        <f>(J10/10.9375)+(F10/9.2105)+(E10/3.8889)-(G10/12.5)</f>
        <v>0</v>
      </c>
      <c r="D10" s="116">
        <f>(D3*$B3)+(D4*$B4)+(D5*$B5)+(D6*$B6)+(D7*$B7)+(D8*$B8)+(D9*$B9)</f>
        <v>0</v>
      </c>
      <c r="E10" s="116">
        <f>(E3*$B3)+(E4*$B4)+(E5*$B5)+(E6*$B6)+(E7*$B7)+(E8*$B8)+(E9*$B9)</f>
        <v>0</v>
      </c>
      <c r="F10" s="116">
        <f>(F3*$B3)+(F4*$B4)+(F5*$B5)+(F6*$B6)+(F7*$B7)+(F8*$B8)+(F9*$B9)</f>
        <v>0</v>
      </c>
      <c r="G10" s="116">
        <f>(G3*$B3)+(G4*$B4)+(G5*$B5)+(G6*$B6)+(G7*$B7)+(G8*$B8)+(G9*$B9)</f>
        <v>0</v>
      </c>
      <c r="H10" s="116">
        <f>(H3*$B3)+(H4*$B4)+(H5*$B5)+(H6*$B6)+(H7*$B7)+(H8*$B8)+(H9*$B9)</f>
        <v>0</v>
      </c>
      <c r="I10" s="116">
        <f>(I3*$B3)+(I4*$B4)+(I5*$B5)+(I6*$B6)+(I7*$B7)+(I8*$B8)+(I9*$B9)</f>
        <v>0</v>
      </c>
      <c r="J10" s="116">
        <f>(J3*$B3)+(J4*$B4)+(J5*$B5)+(J6*$B6)+(J7*$B7)+(J8*$B8)+(J9*$B9)</f>
        <v>0</v>
      </c>
      <c r="K10" s="137">
        <f>(J10/10.9375)+(F10/9.2105)+(E10/3.8889)-(G10/12.5)</f>
        <v>0</v>
      </c>
      <c r="L10"/>
    </row>
    <row r="11" spans="1:11" ht="12.75">
      <c r="A11" t="s">
        <v>698</v>
      </c>
      <c r="B11" s="122">
        <v>0</v>
      </c>
      <c r="C11" s="105">
        <f>(J11/10.9375)+(F11/9.2105)+(E11/3.8889)-(G11/12.5)</f>
        <v>6.41713849799291</v>
      </c>
      <c r="D11">
        <v>250</v>
      </c>
      <c r="E11">
        <v>11</v>
      </c>
      <c r="F11">
        <v>12</v>
      </c>
      <c r="G11">
        <v>0</v>
      </c>
      <c r="H11">
        <v>70</v>
      </c>
      <c r="I11">
        <v>570</v>
      </c>
      <c r="J11">
        <v>25</v>
      </c>
      <c r="K11" s="137">
        <f>(J11/10.9375)+(F11/9.2105)+(E11/3.8889)-(G11/12.5)</f>
        <v>6.41713849799291</v>
      </c>
    </row>
    <row r="12" spans="1:11" ht="12.75">
      <c r="A12" t="s">
        <v>699</v>
      </c>
      <c r="B12" s="122">
        <v>0</v>
      </c>
      <c r="C12" s="105">
        <f>(J12/10.9375)+(F12/9.2105)+(E12/3.8889)-(G12/12.5)</f>
        <v>6.76570919187256</v>
      </c>
      <c r="D12">
        <v>260</v>
      </c>
      <c r="E12">
        <v>12</v>
      </c>
      <c r="F12">
        <v>12</v>
      </c>
      <c r="G12">
        <v>0</v>
      </c>
      <c r="H12">
        <v>70</v>
      </c>
      <c r="I12">
        <v>1090</v>
      </c>
      <c r="J12">
        <v>26</v>
      </c>
      <c r="K12" s="137">
        <f>(J12/10.9375)+(F12/9.2105)+(E12/3.8889)-(G12/12.5)</f>
        <v>6.76570919187256</v>
      </c>
    </row>
    <row r="13" spans="1:11" ht="12.75">
      <c r="A13" t="s">
        <v>700</v>
      </c>
      <c r="B13" s="122">
        <v>0</v>
      </c>
      <c r="C13" s="105">
        <f>(J13/10.9375)+(F13/9.2105)+(E13/3.8889)-(G13/12.5)</f>
        <v>2.5400029306269154</v>
      </c>
      <c r="D13">
        <v>100</v>
      </c>
      <c r="E13">
        <v>1.5</v>
      </c>
      <c r="F13">
        <v>13</v>
      </c>
      <c r="G13">
        <v>1</v>
      </c>
      <c r="H13">
        <v>20</v>
      </c>
      <c r="I13">
        <v>940</v>
      </c>
      <c r="J13">
        <v>9</v>
      </c>
      <c r="K13" s="137">
        <f>(J13/10.9375)+(F13/9.2105)+(E13/3.8889)-(G13/12.5)</f>
        <v>2.5400029306269154</v>
      </c>
    </row>
    <row r="14" spans="1:11" ht="12.75">
      <c r="A14" t="s">
        <v>701</v>
      </c>
      <c r="B14" s="122">
        <v>0</v>
      </c>
      <c r="C14" s="105">
        <f>(J14/10.9375)+(F14/9.2105)+(E14/3.8889)-(G14/12.5)</f>
        <v>9.931439249039487</v>
      </c>
      <c r="D14">
        <v>390</v>
      </c>
      <c r="E14">
        <v>7</v>
      </c>
      <c r="F14">
        <v>51</v>
      </c>
      <c r="G14">
        <v>3</v>
      </c>
      <c r="H14">
        <v>70</v>
      </c>
      <c r="I14">
        <v>1150</v>
      </c>
      <c r="J14">
        <v>31</v>
      </c>
      <c r="K14" s="137">
        <f>(J14/10.9375)+(F14/9.2105)+(E14/3.8889)-(G14/12.5)</f>
        <v>9.931439249039487</v>
      </c>
    </row>
    <row r="15" spans="1:11" ht="12.75">
      <c r="A15" t="s">
        <v>702</v>
      </c>
      <c r="B15" s="122">
        <v>0</v>
      </c>
      <c r="C15" s="105">
        <f>(J15/10.9375)+(F15/9.2105)+(E15/3.8889)-(G15/12.5)</f>
        <v>10.148582726592279</v>
      </c>
      <c r="D15">
        <v>390</v>
      </c>
      <c r="E15">
        <v>7</v>
      </c>
      <c r="F15">
        <v>53</v>
      </c>
      <c r="G15">
        <v>3</v>
      </c>
      <c r="H15">
        <v>70</v>
      </c>
      <c r="I15">
        <v>1120</v>
      </c>
      <c r="J15">
        <v>31</v>
      </c>
      <c r="K15" s="137">
        <f>(J15/10.9375)+(F15/9.2105)+(E15/3.8889)-(G15/12.5)</f>
        <v>10.148582726592279</v>
      </c>
    </row>
    <row r="16" spans="1:11" ht="12.75">
      <c r="A16" t="s">
        <v>703</v>
      </c>
      <c r="B16" s="122">
        <v>0</v>
      </c>
      <c r="C16" s="105">
        <f>(J16/10.9375)+(F16/9.2105)+(E16/3.8889)-(G16/12.5)</f>
        <v>11.600007738843802</v>
      </c>
      <c r="D16">
        <v>460</v>
      </c>
      <c r="E16">
        <v>11</v>
      </c>
      <c r="F16">
        <v>51</v>
      </c>
      <c r="G16">
        <v>3</v>
      </c>
      <c r="H16">
        <v>85</v>
      </c>
      <c r="I16">
        <v>1540</v>
      </c>
      <c r="J16">
        <v>38</v>
      </c>
      <c r="K16" s="137">
        <f>(J16/10.9375)+(F16/9.2105)+(E16/3.8889)-(G16/12.5)</f>
        <v>11.600007738843802</v>
      </c>
    </row>
    <row r="17" spans="1:12" s="116" customFormat="1" ht="12.75">
      <c r="A17" s="116" t="s">
        <v>704</v>
      </c>
      <c r="B17" s="123" t="s">
        <v>606</v>
      </c>
      <c r="C17" s="105">
        <f>(J17/10.9375)+(F17/9.2105)+(E17/3.8889)-(G17/12.5)</f>
        <v>0</v>
      </c>
      <c r="D17" s="116">
        <f>(D11*$B11)+(D12*$B12)+(D13*$B13)+(D14*$B14)+(D15*$B15)+(D16*$B16)</f>
        <v>0</v>
      </c>
      <c r="E17" s="116">
        <f>(E11*$B11)+(E12*$B12)+(E13*$B13)+(E14*$B14)+(E15*$B15)+(E16*$B16)</f>
        <v>0</v>
      </c>
      <c r="F17" s="116">
        <f>(F11*$B11)+(F12*$B12)+(F13*$B13)+(F14*$B14)+(F15*$B15)+(F16*$B16)</f>
        <v>0</v>
      </c>
      <c r="G17" s="116">
        <f>(G11*$B11)+(G12*$B12)+(G13*$B13)+(G14*$B14)+(G15*$B15)+(G16*$B16)</f>
        <v>0</v>
      </c>
      <c r="H17" s="116">
        <f>(H11*$B11)+(H12*$B12)+(H13*$B13)+(H14*$B14)+(H15*$B15)+(H16*$B16)</f>
        <v>0</v>
      </c>
      <c r="I17" s="116">
        <f>(I11*$B11)+(I12*$B12)+(I13*$B13)+(I14*$B14)+(I15*$B15)+(I16*$B16)</f>
        <v>0</v>
      </c>
      <c r="J17" s="116">
        <f>(J11*$B11)+(J12*$B12)+(J13*$B13)+(J14*$B14)+(J15*$B15)+(J16*$B16)</f>
        <v>0</v>
      </c>
      <c r="K17" s="137">
        <f>(J17/10.9375)+(F17/9.2105)+(E17/3.8889)-(G17/12.5)</f>
        <v>0</v>
      </c>
      <c r="L17"/>
    </row>
    <row r="18" spans="1:11" ht="12.75">
      <c r="A18" t="s">
        <v>705</v>
      </c>
      <c r="B18" s="122">
        <v>0</v>
      </c>
      <c r="C18" s="105">
        <f>(J18/10.9375)+(F18/9.2105)+(E18/3.8889)-(G18/12.5)</f>
        <v>7.491429763327487</v>
      </c>
      <c r="D18">
        <v>280</v>
      </c>
      <c r="E18">
        <v>14</v>
      </c>
      <c r="F18">
        <v>37</v>
      </c>
      <c r="G18">
        <v>5</v>
      </c>
      <c r="H18">
        <v>15</v>
      </c>
      <c r="I18">
        <v>105</v>
      </c>
      <c r="J18">
        <v>3</v>
      </c>
      <c r="K18" s="137">
        <f>(J18/10.9375)+(F18/9.2105)+(E18/3.8889)-(G18/12.5)</f>
        <v>7.491429763327487</v>
      </c>
    </row>
    <row r="19" spans="1:11" ht="12.75">
      <c r="A19" t="s">
        <v>706</v>
      </c>
      <c r="B19" s="122">
        <v>0</v>
      </c>
      <c r="C19" s="105">
        <f>(J19/10.9375)+(F19/9.2105)+(E19/3.8889)-(G19/12.5)</f>
        <v>3.6057174367646887</v>
      </c>
      <c r="D19">
        <v>130</v>
      </c>
      <c r="E19">
        <v>5</v>
      </c>
      <c r="F19">
        <v>22</v>
      </c>
      <c r="G19">
        <v>2</v>
      </c>
      <c r="H19">
        <v>0</v>
      </c>
      <c r="I19">
        <v>90</v>
      </c>
      <c r="J19">
        <v>1</v>
      </c>
      <c r="K19" s="137">
        <f>(J19/10.9375)+(F19/9.2105)+(E19/3.8889)-(G19/12.5)</f>
        <v>3.6057174367646887</v>
      </c>
    </row>
    <row r="20" spans="1:11" ht="12.75">
      <c r="A20" t="s">
        <v>707</v>
      </c>
      <c r="B20" s="122">
        <v>0</v>
      </c>
      <c r="C20" s="105">
        <f>(J20/10.9375)+(F20/9.2105)+(E20/3.8889)-(G20/12.5)</f>
        <v>5.82284899596646</v>
      </c>
      <c r="D20">
        <v>210</v>
      </c>
      <c r="E20">
        <v>17</v>
      </c>
      <c r="F20">
        <v>14</v>
      </c>
      <c r="G20">
        <v>2</v>
      </c>
      <c r="H20">
        <v>20</v>
      </c>
      <c r="I20">
        <v>180</v>
      </c>
      <c r="J20">
        <v>1</v>
      </c>
      <c r="K20" s="137">
        <f>(J20/10.9375)+(F20/9.2105)+(E20/3.8889)-(G20/12.5)</f>
        <v>5.82284899596646</v>
      </c>
    </row>
    <row r="21" spans="1:12" s="116" customFormat="1" ht="12.75">
      <c r="A21" s="116" t="s">
        <v>39</v>
      </c>
      <c r="B21" s="123" t="s">
        <v>606</v>
      </c>
      <c r="C21" s="105">
        <f>(J21/10.9375)+(F21/9.2105)+(E21/3.8889)-(G21/12.5)</f>
        <v>0</v>
      </c>
      <c r="D21" s="116">
        <f>(D18*$B18)+(D19*$B19)+(D20*$B20)</f>
        <v>0</v>
      </c>
      <c r="E21" s="116">
        <f>(E18*$B18)+(E19*$B19)+(E20*$B20)</f>
        <v>0</v>
      </c>
      <c r="F21" s="116">
        <f>(F18*$B18)+(F19*$B19)+(F20*$B20)</f>
        <v>0</v>
      </c>
      <c r="G21" s="116">
        <f>(G18*$B18)+(G19*$B19)+(G20*$B20)</f>
        <v>0</v>
      </c>
      <c r="H21" s="116">
        <f>(H18*$B18)+(H19*$B19)+(H20*$B20)</f>
        <v>0</v>
      </c>
      <c r="I21" s="116">
        <f>(I18*$B18)+(I19*$B19)+(I20*$B20)</f>
        <v>0</v>
      </c>
      <c r="J21" s="116">
        <f>(J18*$B18)+(J19*$B19)+(J20*$B20)</f>
        <v>0</v>
      </c>
      <c r="K21" s="137">
        <f>(J21/10.9375)+(F21/9.2105)+(E21/3.8889)-(G21/12.5)</f>
        <v>0</v>
      </c>
      <c r="L21"/>
    </row>
    <row r="22" spans="1:11" ht="12.75">
      <c r="A22" t="s">
        <v>708</v>
      </c>
      <c r="B22" s="122">
        <v>0</v>
      </c>
      <c r="C22" s="105">
        <f>(J22/10.9375)+(F22/9.2105)+(E22/3.8889)-(G22/12.5)</f>
        <v>7.240003706179218</v>
      </c>
      <c r="D22">
        <v>260</v>
      </c>
      <c r="E22">
        <v>11</v>
      </c>
      <c r="F22">
        <v>38</v>
      </c>
      <c r="G22">
        <v>1</v>
      </c>
      <c r="H22">
        <v>0</v>
      </c>
      <c r="I22">
        <v>670</v>
      </c>
      <c r="J22">
        <v>4</v>
      </c>
      <c r="K22" s="137">
        <f>(J22/10.9375)+(F22/9.2105)+(E22/3.8889)-(G22/12.5)</f>
        <v>7.240003706179218</v>
      </c>
    </row>
    <row r="23" spans="1:11" ht="12.75">
      <c r="A23" t="s">
        <v>709</v>
      </c>
      <c r="B23" s="122">
        <v>0</v>
      </c>
      <c r="C23" s="105">
        <f>(J23/10.9375)+(F23/9.2105)+(E23/3.8889)-(G23/12.5)</f>
        <v>7.4971458286302965</v>
      </c>
      <c r="D23">
        <v>270</v>
      </c>
      <c r="E23">
        <v>12</v>
      </c>
      <c r="F23">
        <v>38</v>
      </c>
      <c r="G23">
        <v>1</v>
      </c>
      <c r="H23">
        <v>0</v>
      </c>
      <c r="I23">
        <v>680</v>
      </c>
      <c r="J23">
        <v>4</v>
      </c>
      <c r="K23" s="137">
        <f>(J23/10.9375)+(F23/9.2105)+(E23/3.8889)-(G23/12.5)</f>
        <v>7.4971458286302965</v>
      </c>
    </row>
    <row r="24" spans="1:11" ht="12.75">
      <c r="A24" t="s">
        <v>710</v>
      </c>
      <c r="B24" s="122">
        <v>0</v>
      </c>
      <c r="C24" s="105">
        <f>(J24/10.9375)+(F24/9.2105)+(E24/3.8889)-(G24/12.5)</f>
        <v>8.194287216389599</v>
      </c>
      <c r="D24">
        <v>300</v>
      </c>
      <c r="E24">
        <v>14</v>
      </c>
      <c r="F24">
        <v>38</v>
      </c>
      <c r="G24">
        <v>1</v>
      </c>
      <c r="H24">
        <v>5</v>
      </c>
      <c r="I24">
        <v>780</v>
      </c>
      <c r="J24">
        <v>6</v>
      </c>
      <c r="K24" s="137">
        <f>(J24/10.9375)+(F24/9.2105)+(E24/3.8889)-(G24/12.5)</f>
        <v>8.194287216389599</v>
      </c>
    </row>
    <row r="25" spans="1:11" ht="12.75">
      <c r="A25" t="s">
        <v>711</v>
      </c>
      <c r="B25" s="122">
        <v>0</v>
      </c>
      <c r="C25" s="105">
        <f>(J25/10.9375)+(F25/9.2105)+(E25/3.8889)-(G25/12.5)</f>
        <v>9.165714318434611</v>
      </c>
      <c r="D25">
        <v>340</v>
      </c>
      <c r="E25">
        <v>16</v>
      </c>
      <c r="F25">
        <v>38</v>
      </c>
      <c r="G25">
        <v>1</v>
      </c>
      <c r="H25">
        <v>245</v>
      </c>
      <c r="I25">
        <v>740</v>
      </c>
      <c r="J25">
        <v>11</v>
      </c>
      <c r="K25" s="137">
        <f>(J25/10.9375)+(F25/9.2105)+(E25/3.8889)-(G25/12.5)</f>
        <v>9.165714318434611</v>
      </c>
    </row>
    <row r="26" spans="1:11" ht="12.75">
      <c r="A26" t="s">
        <v>712</v>
      </c>
      <c r="B26" s="122">
        <v>0</v>
      </c>
      <c r="C26" s="105">
        <f>(J26/10.9375)+(F26/9.2105)+(E26/3.8889)-(G26/12.5)</f>
        <v>10.377139951096071</v>
      </c>
      <c r="D26">
        <v>390</v>
      </c>
      <c r="E26">
        <v>20</v>
      </c>
      <c r="F26">
        <v>38</v>
      </c>
      <c r="G26">
        <v>1</v>
      </c>
      <c r="H26">
        <v>260</v>
      </c>
      <c r="I26">
        <v>860</v>
      </c>
      <c r="J26">
        <v>13</v>
      </c>
      <c r="K26" s="137">
        <f>(J26/10.9375)+(F26/9.2105)+(E26/3.8889)-(G26/12.5)</f>
        <v>10.377139951096071</v>
      </c>
    </row>
    <row r="27" spans="1:11" ht="12.75">
      <c r="A27" t="s">
        <v>713</v>
      </c>
      <c r="B27" s="122">
        <v>0</v>
      </c>
      <c r="C27" s="105">
        <f>(J27/10.9375)+(F27/9.2105)+(E27/3.8889)-(G27/12.5)</f>
        <v>4.508571020444781</v>
      </c>
      <c r="D27">
        <v>170</v>
      </c>
      <c r="E27">
        <v>9</v>
      </c>
      <c r="F27">
        <v>20</v>
      </c>
      <c r="G27">
        <v>2</v>
      </c>
      <c r="H27">
        <v>10</v>
      </c>
      <c r="I27">
        <v>350</v>
      </c>
      <c r="J27">
        <v>2</v>
      </c>
      <c r="K27" s="137">
        <f>(J27/10.9375)+(F27/9.2105)+(E27/3.8889)-(G27/12.5)</f>
        <v>4.508571020444781</v>
      </c>
    </row>
    <row r="28" spans="1:11" ht="12.75">
      <c r="A28" t="s">
        <v>714</v>
      </c>
      <c r="B28" s="122">
        <v>0</v>
      </c>
      <c r="C28" s="105">
        <f>(J28/10.9375)+(F28/9.2105)+(E28/3.8889)-(G28/12.5)</f>
        <v>11.600007053152748</v>
      </c>
      <c r="D28">
        <v>430</v>
      </c>
      <c r="E28">
        <v>17</v>
      </c>
      <c r="F28">
        <v>63</v>
      </c>
      <c r="G28">
        <v>2</v>
      </c>
      <c r="H28">
        <v>25</v>
      </c>
      <c r="I28">
        <v>160</v>
      </c>
      <c r="J28">
        <v>6</v>
      </c>
      <c r="K28" s="137">
        <f>(J28/10.9375)+(F28/9.2105)+(E28/3.8889)-(G28/12.5)</f>
        <v>11.600007053152748</v>
      </c>
    </row>
    <row r="29" spans="1:12" s="116" customFormat="1" ht="12.75">
      <c r="A29" s="116" t="s">
        <v>715</v>
      </c>
      <c r="B29" s="123" t="s">
        <v>606</v>
      </c>
      <c r="C29" s="105">
        <f>(J29/10.9375)+(F29/9.2105)+(E29/3.8889)-(G29/12.5)</f>
        <v>0</v>
      </c>
      <c r="D29" s="116">
        <f>(D22*$B22)+(D23*$B23)+(D24*$B24)+(D25*$B25)+(D26*$B26)+(D27*$B27)+(D28*$B28)</f>
        <v>0</v>
      </c>
      <c r="E29" s="116">
        <f>(E22*$B22)+(E23*$B23)+(E24*$B24)+(E25*$B25)+(E26*$B26)+(E27*$B27)+(E28*$B28)</f>
        <v>0</v>
      </c>
      <c r="F29" s="116">
        <f>(F22*$B22)+(F23*$B23)+(F24*$B24)+(F25*$B25)+(F26*$B26)+(F27*$B27)+(F28*$B28)</f>
        <v>0</v>
      </c>
      <c r="G29" s="116">
        <f>(G22*$B22)+(G23*$B23)+(G24*$B24)+(G25*$B25)+(G26*$B26)+(G27*$B27)+(G28*$B28)</f>
        <v>0</v>
      </c>
      <c r="H29" s="116">
        <f>(H22*$B22)+(H23*$B23)+(H24*$B24)+(H25*$B25)+(H26*$B26)+(H27*$B27)+(H28*$B28)</f>
        <v>0</v>
      </c>
      <c r="I29" s="116">
        <f>(I22*$B22)+(I23*$B23)+(I24*$B24)+(I25*$B25)+(I26*$B26)+(I27*$B27)+(I28*$B28)</f>
        <v>0</v>
      </c>
      <c r="J29" s="116">
        <f>(J22*$B22)+(J23*$B23)+(J24*$B24)+(J25*$B25)+(J26*$B26)+(J27*$B27)+(J28*$B28)</f>
        <v>0</v>
      </c>
      <c r="K29" s="137">
        <f>(J29/10.9375)+(F29/9.2105)+(E29/3.8889)-(G29/12.5)</f>
        <v>0</v>
      </c>
      <c r="L29"/>
    </row>
    <row r="30" spans="1:11" ht="12.75">
      <c r="A30" t="s">
        <v>716</v>
      </c>
      <c r="B30" s="122">
        <v>0</v>
      </c>
      <c r="C30" s="105">
        <f>(J30/10.9375)+(F30/9.2105)+(E30/3.8889)-(G30/12.5)</f>
        <v>6.125721665352397</v>
      </c>
      <c r="D30">
        <v>230</v>
      </c>
      <c r="E30">
        <v>6</v>
      </c>
      <c r="F30">
        <v>38</v>
      </c>
      <c r="G30">
        <v>0</v>
      </c>
      <c r="H30">
        <v>25</v>
      </c>
      <c r="I30">
        <v>100</v>
      </c>
      <c r="J30">
        <v>5</v>
      </c>
      <c r="K30" s="137">
        <f>(J30/10.9375)+(F30/9.2105)+(E30/3.8889)-(G30/12.5)</f>
        <v>6.125721665352397</v>
      </c>
    </row>
    <row r="31" spans="1:11" ht="12.75">
      <c r="A31" t="s">
        <v>717</v>
      </c>
      <c r="B31" s="122">
        <v>0</v>
      </c>
      <c r="C31" s="105">
        <f>(J31/10.9375)+(F31/9.2105)+(E31/3.8889)-(G31/12.5)</f>
        <v>4.434291461257702</v>
      </c>
      <c r="D31">
        <v>160</v>
      </c>
      <c r="E31">
        <v>4</v>
      </c>
      <c r="F31">
        <v>28</v>
      </c>
      <c r="G31">
        <v>0</v>
      </c>
      <c r="H31">
        <v>15</v>
      </c>
      <c r="I31">
        <v>80</v>
      </c>
      <c r="J31">
        <v>4</v>
      </c>
      <c r="K31" s="137">
        <f>(J31/10.9375)+(F31/9.2105)+(E31/3.8889)-(G31/12.5)</f>
        <v>4.434291461257702</v>
      </c>
    </row>
    <row r="32" spans="1:11" ht="12.75">
      <c r="A32" t="s">
        <v>718</v>
      </c>
      <c r="B32" s="122">
        <v>0</v>
      </c>
      <c r="C32" s="105">
        <f>(J32/10.9375)+(F32/9.2105)+(E32/3.8889)-(G32/12.5)</f>
        <v>9.045708163335977</v>
      </c>
      <c r="D32">
        <v>340</v>
      </c>
      <c r="E32">
        <v>21</v>
      </c>
      <c r="F32">
        <v>30</v>
      </c>
      <c r="G32">
        <v>2</v>
      </c>
      <c r="H32">
        <v>90</v>
      </c>
      <c r="I32">
        <v>270</v>
      </c>
      <c r="J32">
        <v>6</v>
      </c>
      <c r="K32" s="137">
        <f>(J32/10.9375)+(F32/9.2105)+(E32/3.8889)-(G32/12.5)</f>
        <v>9.045708163335977</v>
      </c>
    </row>
    <row r="33" spans="1:11" ht="12.75">
      <c r="A33" t="s">
        <v>719</v>
      </c>
      <c r="B33" s="122">
        <v>0</v>
      </c>
      <c r="C33" s="105">
        <f>(J33/10.9375)+(F33/9.2105)+(E33/3.8889)-(G33/12.5)</f>
        <v>8.508579902107009</v>
      </c>
      <c r="D33">
        <v>320</v>
      </c>
      <c r="E33">
        <v>10</v>
      </c>
      <c r="F33">
        <v>51</v>
      </c>
      <c r="G33">
        <v>3</v>
      </c>
      <c r="H33">
        <v>110</v>
      </c>
      <c r="I33">
        <v>220</v>
      </c>
      <c r="J33">
        <v>7</v>
      </c>
      <c r="K33" s="137">
        <f>(J33/10.9375)+(F33/9.2105)+(E33/3.8889)-(G33/12.5)</f>
        <v>8.508579902107009</v>
      </c>
    </row>
    <row r="34" spans="1:11" ht="12.75">
      <c r="A34" t="s">
        <v>720</v>
      </c>
      <c r="B34" s="122">
        <v>0</v>
      </c>
      <c r="C34" s="105">
        <f>(J34/10.9375)+(F34/9.2105)+(E34/3.8889)-(G34/12.5)</f>
        <v>8.78857436741831</v>
      </c>
      <c r="D34">
        <v>330</v>
      </c>
      <c r="E34">
        <v>15</v>
      </c>
      <c r="F34">
        <v>45</v>
      </c>
      <c r="G34">
        <v>4</v>
      </c>
      <c r="H34">
        <v>20</v>
      </c>
      <c r="I34">
        <v>210</v>
      </c>
      <c r="J34">
        <v>4</v>
      </c>
      <c r="K34" s="137">
        <f>(J34/10.9375)+(F34/9.2105)+(E34/3.8889)-(G34/12.5)</f>
        <v>8.78857436741831</v>
      </c>
    </row>
    <row r="35" spans="1:11" s="116" customFormat="1" ht="12.75">
      <c r="A35" s="138"/>
      <c r="B35" s="123" t="s">
        <v>606</v>
      </c>
      <c r="C35" s="105">
        <f>(J35/10.9375)+(F35/9.2105)+(E35/3.8889)-(G35/12.5)</f>
        <v>0</v>
      </c>
      <c r="D35" s="116">
        <f>(D30*$B30)+(D31*$B31)+(D32*$B32)+(D33*$B33)+(D34*$B34)</f>
        <v>0</v>
      </c>
      <c r="E35" s="116">
        <f>(E30*$B30)+(E31*$B31)+(E32*$B32)+(E33*$B33)+(E34*$B34)</f>
        <v>0</v>
      </c>
      <c r="F35" s="116">
        <f>(F30*$B30)+(F31*$B31)+(F32*$B32)+(F33*$B33)+(F34*$B34)</f>
        <v>0</v>
      </c>
      <c r="G35" s="116">
        <f>(G30*$B30)+(G31*$B31)+(G32*$B32)+(G33*$B33)+(G34*$B34)</f>
        <v>0</v>
      </c>
      <c r="H35" s="116">
        <f>(H30*$B30)+(H31*$B31)+(H32*$B32)+(H33*$B33)+(H34*$B34)</f>
        <v>0</v>
      </c>
      <c r="I35" s="116">
        <f>(I30*$B30)+(I31*$B31)+(I32*$B32)+(I33*$B33)+(I34*$B34)</f>
        <v>0</v>
      </c>
      <c r="J35" s="116">
        <f>(J30*$B30)+(J31*$B31)+(J32*$B32)+(J33*$B33)+(J34*$B34)</f>
        <v>0</v>
      </c>
      <c r="K35" s="137">
        <f>(J35/10.9375)+(F35/9.2105)+(E35/3.8889)-(G35/12.5)</f>
        <v>0</v>
      </c>
    </row>
    <row r="36" spans="2:11" s="116" customFormat="1" ht="12.75">
      <c r="B36" s="123" t="s">
        <v>683</v>
      </c>
      <c r="C36" s="105">
        <f>(J36/10.9375)+(F36/9.2105)+(E36/3.8889)-(G36/12.5)</f>
        <v>0</v>
      </c>
      <c r="D36" s="32">
        <f>D35+D29+D21+D17+D10</f>
        <v>0</v>
      </c>
      <c r="E36" s="32">
        <f>E35+E29+E21+E17+E10</f>
        <v>0</v>
      </c>
      <c r="F36" s="32">
        <f>F35+F29+F21+F17+F10</f>
        <v>0</v>
      </c>
      <c r="G36" s="32">
        <f>G35+G29+G21+G17+G10</f>
        <v>0</v>
      </c>
      <c r="H36" s="32">
        <f>H35+H29+H21+H17+H10</f>
        <v>0</v>
      </c>
      <c r="I36" s="32">
        <f>I35+I29+I21+I17+I10</f>
        <v>0</v>
      </c>
      <c r="J36" s="116">
        <f>J35+J29+J21+J17+J10</f>
        <v>0</v>
      </c>
      <c r="K36" s="137">
        <f>(J36/10.9375)+(F36/9.2105)+(E36/3.8889)-(G36/12.5)</f>
        <v>0</v>
      </c>
    </row>
    <row r="38" spans="1:11" s="116" customFormat="1" ht="12.75">
      <c r="A38" s="126" t="s">
        <v>684</v>
      </c>
      <c r="B38" s="139">
        <f>(D36/50)+(E36/12)-(MIN(G36,4)/5)</f>
        <v>0</v>
      </c>
      <c r="C38" s="128"/>
      <c r="K38" s="140"/>
    </row>
    <row r="39" spans="1:4" ht="12.75">
      <c r="A39" s="129" t="s">
        <v>685</v>
      </c>
      <c r="B39" s="130">
        <f>I36</f>
        <v>0</v>
      </c>
      <c r="C39" s="128" t="s">
        <v>79</v>
      </c>
      <c r="D39" s="116"/>
    </row>
    <row r="40" spans="1:4" ht="12.75">
      <c r="A40" s="131" t="s">
        <v>686</v>
      </c>
      <c r="B40" s="132">
        <f>(J36/10.9375)+(F36/9.2105)+(E36/3.8889)-(G36/12.5)</f>
        <v>0</v>
      </c>
      <c r="C40" s="115"/>
      <c r="D40" s="11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C142"/>
  <sheetViews>
    <sheetView zoomScale="123" zoomScaleNormal="123" workbookViewId="0" topLeftCell="A1">
      <pane ySplit="1" topLeftCell="A2" activePane="bottomLeft" state="frozen"/>
      <selection pane="topLeft" activeCell="A1" sqref="A1"/>
      <selection pane="bottomLeft" activeCell="A2" sqref="A2"/>
    </sheetView>
  </sheetViews>
  <sheetFormatPr defaultColWidth="12.57421875" defaultRowHeight="12.75"/>
  <cols>
    <col min="1" max="1" width="46.8515625" style="0" customWidth="1"/>
    <col min="2" max="2" width="6.421875" style="106" customWidth="1"/>
    <col min="3" max="3" width="11.57421875" style="141" customWidth="1"/>
    <col min="4" max="16384" width="11.57421875" style="0" customWidth="1"/>
  </cols>
  <sheetData>
    <row r="1" spans="1:27" ht="12.75">
      <c r="A1" t="s">
        <v>721</v>
      </c>
      <c r="B1" s="104" t="s">
        <v>588</v>
      </c>
      <c r="C1" s="142" t="s">
        <v>595</v>
      </c>
      <c r="D1" t="s">
        <v>722</v>
      </c>
      <c r="E1" t="s">
        <v>723</v>
      </c>
      <c r="F1" t="s">
        <v>273</v>
      </c>
      <c r="G1" t="s">
        <v>724</v>
      </c>
      <c r="H1" t="s">
        <v>725</v>
      </c>
      <c r="I1" t="s">
        <v>726</v>
      </c>
      <c r="J1" t="s">
        <v>727</v>
      </c>
      <c r="K1" t="s">
        <v>726</v>
      </c>
      <c r="L1" t="s">
        <v>728</v>
      </c>
      <c r="M1" t="s">
        <v>729</v>
      </c>
      <c r="N1" t="s">
        <v>726</v>
      </c>
      <c r="O1" t="s">
        <v>730</v>
      </c>
      <c r="P1" t="s">
        <v>726</v>
      </c>
      <c r="Q1" t="s">
        <v>731</v>
      </c>
      <c r="R1" t="s">
        <v>726</v>
      </c>
      <c r="S1" t="s">
        <v>732</v>
      </c>
      <c r="T1" t="s">
        <v>726</v>
      </c>
      <c r="U1" t="s">
        <v>733</v>
      </c>
      <c r="V1" t="s">
        <v>734</v>
      </c>
      <c r="W1" s="143" t="s">
        <v>735</v>
      </c>
      <c r="X1" s="143" t="s">
        <v>736</v>
      </c>
      <c r="Y1" s="143" t="s">
        <v>737</v>
      </c>
      <c r="Z1" s="143" t="s">
        <v>738</v>
      </c>
      <c r="AA1" s="143" t="s">
        <v>739</v>
      </c>
    </row>
    <row r="2" spans="1:29" ht="12.75">
      <c r="A2" t="s">
        <v>335</v>
      </c>
      <c r="B2" s="104">
        <f>(V2/10.9375)+(Q2/9.2105)+(H2/3.8889)-(S2/12.5)</f>
        <v>6.617145861270857</v>
      </c>
      <c r="C2" s="142">
        <f>(V2/10.9375)+(Q2/9.2105)+(H2/3.8889)-(S2/12.5)</f>
        <v>6.617145861270857</v>
      </c>
      <c r="D2" t="s">
        <v>740</v>
      </c>
      <c r="E2" t="s">
        <v>741</v>
      </c>
      <c r="F2">
        <v>250</v>
      </c>
      <c r="G2">
        <v>80</v>
      </c>
      <c r="H2">
        <v>9</v>
      </c>
      <c r="I2">
        <v>13</v>
      </c>
      <c r="J2">
        <v>3.5</v>
      </c>
      <c r="K2">
        <v>16</v>
      </c>
      <c r="L2">
        <v>0.5</v>
      </c>
      <c r="M2">
        <v>25</v>
      </c>
      <c r="N2">
        <v>9</v>
      </c>
      <c r="O2">
        <v>520</v>
      </c>
      <c r="P2">
        <v>22</v>
      </c>
      <c r="Q2">
        <v>31</v>
      </c>
      <c r="R2">
        <v>10</v>
      </c>
      <c r="S2">
        <v>2</v>
      </c>
      <c r="T2">
        <v>6</v>
      </c>
      <c r="U2">
        <v>6</v>
      </c>
      <c r="V2">
        <v>12</v>
      </c>
      <c r="W2">
        <v>0</v>
      </c>
      <c r="X2">
        <v>2</v>
      </c>
      <c r="Y2">
        <v>10</v>
      </c>
      <c r="Z2">
        <v>15</v>
      </c>
      <c r="AC2" t="s">
        <v>742</v>
      </c>
    </row>
    <row r="3" spans="1:29" ht="12.75">
      <c r="A3" t="s">
        <v>328</v>
      </c>
      <c r="B3" s="104">
        <f>(V3/10.9375)+(Q3/9.2105)+(H3/3.8889)-(S3/12.5)</f>
        <v>7.8800014204626</v>
      </c>
      <c r="C3" s="142">
        <f>(V3/10.9375)+(Q3/9.2105)+(H3/3.8889)-(S3/12.5)</f>
        <v>7.8800014204626</v>
      </c>
      <c r="D3" t="s">
        <v>743</v>
      </c>
      <c r="E3" t="s">
        <v>744</v>
      </c>
      <c r="F3">
        <v>300</v>
      </c>
      <c r="G3">
        <v>110</v>
      </c>
      <c r="H3">
        <v>12</v>
      </c>
      <c r="I3">
        <v>19</v>
      </c>
      <c r="J3">
        <v>6</v>
      </c>
      <c r="K3">
        <v>28</v>
      </c>
      <c r="L3">
        <v>0.5</v>
      </c>
      <c r="M3">
        <v>40</v>
      </c>
      <c r="N3">
        <v>13</v>
      </c>
      <c r="O3">
        <v>750</v>
      </c>
      <c r="P3">
        <v>31</v>
      </c>
      <c r="Q3">
        <v>33</v>
      </c>
      <c r="R3">
        <v>11</v>
      </c>
      <c r="S3">
        <v>2</v>
      </c>
      <c r="T3">
        <v>7</v>
      </c>
      <c r="U3">
        <v>6</v>
      </c>
      <c r="V3">
        <v>15</v>
      </c>
      <c r="W3">
        <v>6</v>
      </c>
      <c r="X3">
        <v>2</v>
      </c>
      <c r="Y3">
        <v>20</v>
      </c>
      <c r="Z3">
        <v>15</v>
      </c>
      <c r="AC3" t="s">
        <v>745</v>
      </c>
    </row>
    <row r="4" spans="1:26" ht="12.75">
      <c r="A4" t="s">
        <v>746</v>
      </c>
      <c r="B4" s="104">
        <f>(V4/10.9375)+(Q4/9.2105)+(H4/3.8889)-(S4/12.5)</f>
        <v>11.731422220486577</v>
      </c>
      <c r="C4" s="142">
        <f>(V4/10.9375)+(Q4/9.2105)+(H4/3.8889)-(S4/12.5)</f>
        <v>11.731422220486577</v>
      </c>
      <c r="D4" t="s">
        <v>747</v>
      </c>
      <c r="E4" t="s">
        <v>748</v>
      </c>
      <c r="F4">
        <v>440</v>
      </c>
      <c r="G4">
        <v>210</v>
      </c>
      <c r="H4">
        <v>23</v>
      </c>
      <c r="I4">
        <v>35</v>
      </c>
      <c r="J4">
        <v>11</v>
      </c>
      <c r="K4">
        <v>54</v>
      </c>
      <c r="L4">
        <v>1.5</v>
      </c>
      <c r="M4">
        <v>80</v>
      </c>
      <c r="N4">
        <v>26</v>
      </c>
      <c r="O4">
        <v>1150</v>
      </c>
      <c r="P4">
        <v>48</v>
      </c>
      <c r="Q4">
        <v>34</v>
      </c>
      <c r="R4">
        <v>11</v>
      </c>
      <c r="S4">
        <v>2</v>
      </c>
      <c r="T4">
        <v>8</v>
      </c>
      <c r="U4">
        <v>7</v>
      </c>
      <c r="V4">
        <v>25</v>
      </c>
      <c r="W4">
        <v>10</v>
      </c>
      <c r="X4">
        <v>2</v>
      </c>
      <c r="Y4">
        <v>25</v>
      </c>
      <c r="Z4">
        <v>20</v>
      </c>
    </row>
    <row r="5" spans="1:29" ht="12.75">
      <c r="A5" t="s">
        <v>749</v>
      </c>
      <c r="B5" s="104">
        <f>(V5/10.9375)+(Q5/9.2105)+(H5/3.8889)-(S5/12.5)</f>
        <v>10.319996277620152</v>
      </c>
      <c r="C5" s="142">
        <f>(V5/10.9375)+(Q5/9.2105)+(H5/3.8889)-(S5/12.5)</f>
        <v>10.319996277620152</v>
      </c>
      <c r="D5" t="s">
        <v>750</v>
      </c>
      <c r="E5" t="s">
        <v>751</v>
      </c>
      <c r="F5">
        <v>390</v>
      </c>
      <c r="G5">
        <v>170</v>
      </c>
      <c r="H5">
        <v>19</v>
      </c>
      <c r="I5">
        <v>29</v>
      </c>
      <c r="J5">
        <v>8</v>
      </c>
      <c r="K5">
        <v>42</v>
      </c>
      <c r="L5">
        <v>1</v>
      </c>
      <c r="M5">
        <v>65</v>
      </c>
      <c r="N5">
        <v>22</v>
      </c>
      <c r="O5">
        <v>920</v>
      </c>
      <c r="P5">
        <v>38</v>
      </c>
      <c r="Q5">
        <v>33</v>
      </c>
      <c r="R5">
        <v>11</v>
      </c>
      <c r="S5">
        <v>2</v>
      </c>
      <c r="T5">
        <v>7</v>
      </c>
      <c r="U5">
        <v>7</v>
      </c>
      <c r="V5">
        <v>22</v>
      </c>
      <c r="W5">
        <v>6</v>
      </c>
      <c r="X5">
        <v>2</v>
      </c>
      <c r="Y5">
        <v>20</v>
      </c>
      <c r="Z5">
        <v>20</v>
      </c>
      <c r="AC5" t="s">
        <v>752</v>
      </c>
    </row>
    <row r="6" spans="1:29" ht="12.75">
      <c r="A6" t="s">
        <v>753</v>
      </c>
      <c r="B6" s="104">
        <f>(V6/10.9375)+(Q6/9.2105)+(H6/3.8889)-(S6/12.5)</f>
        <v>13.439993306212477</v>
      </c>
      <c r="C6" s="142">
        <f>(V6/10.9375)+(Q6/9.2105)+(H6/3.8889)-(S6/12.5)</f>
        <v>13.439993306212477</v>
      </c>
      <c r="D6" t="s">
        <v>754</v>
      </c>
      <c r="E6" t="s">
        <v>755</v>
      </c>
      <c r="F6">
        <v>510</v>
      </c>
      <c r="G6">
        <v>230</v>
      </c>
      <c r="H6">
        <v>26</v>
      </c>
      <c r="I6">
        <v>40</v>
      </c>
      <c r="J6">
        <v>12</v>
      </c>
      <c r="K6">
        <v>61</v>
      </c>
      <c r="L6">
        <v>1.5</v>
      </c>
      <c r="M6">
        <v>90</v>
      </c>
      <c r="N6">
        <v>31</v>
      </c>
      <c r="O6">
        <v>1190</v>
      </c>
      <c r="P6">
        <v>50</v>
      </c>
      <c r="Q6">
        <v>40</v>
      </c>
      <c r="R6">
        <v>13</v>
      </c>
      <c r="S6">
        <v>3</v>
      </c>
      <c r="T6">
        <v>11</v>
      </c>
      <c r="U6">
        <v>9</v>
      </c>
      <c r="V6">
        <v>29</v>
      </c>
      <c r="W6">
        <v>10</v>
      </c>
      <c r="X6">
        <v>4</v>
      </c>
      <c r="Y6">
        <v>30</v>
      </c>
      <c r="Z6">
        <v>25</v>
      </c>
      <c r="AC6" t="s">
        <v>756</v>
      </c>
    </row>
    <row r="7" spans="1:29" ht="12.75">
      <c r="A7" t="s">
        <v>757</v>
      </c>
      <c r="B7" s="104">
        <f>(V7/10.9375)+(Q7/9.2105)+(H7/3.8889)-(S7/12.5)</f>
        <v>19.291410122572596</v>
      </c>
      <c r="C7" s="142">
        <f>(V7/10.9375)+(Q7/9.2105)+(H7/3.8889)-(S7/12.5)</f>
        <v>19.291410122572596</v>
      </c>
      <c r="D7" t="s">
        <v>758</v>
      </c>
      <c r="E7" t="s">
        <v>759</v>
      </c>
      <c r="F7">
        <v>740</v>
      </c>
      <c r="G7">
        <v>380</v>
      </c>
      <c r="H7">
        <v>42</v>
      </c>
      <c r="I7">
        <v>65</v>
      </c>
      <c r="J7">
        <v>19</v>
      </c>
      <c r="K7">
        <v>95</v>
      </c>
      <c r="L7">
        <v>2.5</v>
      </c>
      <c r="M7">
        <v>155</v>
      </c>
      <c r="N7">
        <v>52</v>
      </c>
      <c r="O7">
        <v>1380</v>
      </c>
      <c r="P7">
        <v>57</v>
      </c>
      <c r="Q7">
        <v>40</v>
      </c>
      <c r="R7">
        <v>13</v>
      </c>
      <c r="S7">
        <v>3</v>
      </c>
      <c r="T7">
        <v>11</v>
      </c>
      <c r="U7">
        <v>9</v>
      </c>
      <c r="V7">
        <v>48</v>
      </c>
      <c r="W7">
        <v>10</v>
      </c>
      <c r="X7">
        <v>4</v>
      </c>
      <c r="Y7">
        <v>30</v>
      </c>
      <c r="Z7">
        <v>35</v>
      </c>
      <c r="AC7" t="s">
        <v>760</v>
      </c>
    </row>
    <row r="8" spans="1:29" ht="12.75">
      <c r="A8" t="s">
        <v>761</v>
      </c>
      <c r="B8" s="104">
        <f>(V8/10.9375)+(Q8/9.2105)+(H8/3.8889)-(S8/12.5)</f>
        <v>14.388564081733412</v>
      </c>
      <c r="C8" s="142">
        <f>(V8/10.9375)+(Q8/9.2105)+(H8/3.8889)-(S8/12.5)</f>
        <v>14.388564081733412</v>
      </c>
      <c r="D8" t="s">
        <v>762</v>
      </c>
      <c r="E8" t="s">
        <v>763</v>
      </c>
      <c r="F8">
        <v>540</v>
      </c>
      <c r="G8">
        <v>260</v>
      </c>
      <c r="H8">
        <v>29</v>
      </c>
      <c r="I8">
        <v>45</v>
      </c>
      <c r="J8">
        <v>10</v>
      </c>
      <c r="K8">
        <v>50</v>
      </c>
      <c r="L8">
        <v>1.5</v>
      </c>
      <c r="M8">
        <v>75</v>
      </c>
      <c r="N8">
        <v>25</v>
      </c>
      <c r="O8">
        <v>1040</v>
      </c>
      <c r="P8">
        <v>43</v>
      </c>
      <c r="Q8">
        <v>45</v>
      </c>
      <c r="R8">
        <v>15</v>
      </c>
      <c r="S8">
        <v>3</v>
      </c>
      <c r="T8">
        <v>13</v>
      </c>
      <c r="U8">
        <v>9</v>
      </c>
      <c r="V8">
        <v>25</v>
      </c>
      <c r="W8">
        <v>6</v>
      </c>
      <c r="X8">
        <v>2</v>
      </c>
      <c r="Y8">
        <v>25</v>
      </c>
      <c r="Z8">
        <v>25</v>
      </c>
      <c r="AC8" t="s">
        <v>764</v>
      </c>
    </row>
    <row r="9" spans="1:29" ht="12.75">
      <c r="A9" t="s">
        <v>765</v>
      </c>
      <c r="B9" s="104">
        <f>(V9/10.9375)+(Q9/9.2105)+(H9/3.8889)-(S9/12.5)</f>
        <v>12.142850987838274</v>
      </c>
      <c r="C9" s="142">
        <f>(V9/10.9375)+(Q9/9.2105)+(H9/3.8889)-(S9/12.5)</f>
        <v>12.142850987838274</v>
      </c>
      <c r="D9" t="s">
        <v>766</v>
      </c>
      <c r="E9" t="s">
        <v>767</v>
      </c>
      <c r="F9">
        <v>460</v>
      </c>
      <c r="G9">
        <v>220</v>
      </c>
      <c r="H9">
        <v>24</v>
      </c>
      <c r="I9">
        <v>37</v>
      </c>
      <c r="J9">
        <v>8</v>
      </c>
      <c r="K9">
        <v>42</v>
      </c>
      <c r="L9">
        <v>1.5</v>
      </c>
      <c r="M9">
        <v>70</v>
      </c>
      <c r="N9">
        <v>23</v>
      </c>
      <c r="O9">
        <v>720</v>
      </c>
      <c r="P9">
        <v>30</v>
      </c>
      <c r="Q9">
        <v>37</v>
      </c>
      <c r="R9">
        <v>12</v>
      </c>
      <c r="S9">
        <v>3</v>
      </c>
      <c r="T9">
        <v>11</v>
      </c>
      <c r="U9">
        <v>8</v>
      </c>
      <c r="V9">
        <v>24</v>
      </c>
      <c r="W9">
        <v>6</v>
      </c>
      <c r="X9">
        <v>8</v>
      </c>
      <c r="Y9">
        <v>15</v>
      </c>
      <c r="Z9">
        <v>25</v>
      </c>
      <c r="AC9" t="s">
        <v>768</v>
      </c>
    </row>
    <row r="10" spans="1:29" ht="12.75">
      <c r="A10" t="s">
        <v>769</v>
      </c>
      <c r="B10" s="104">
        <f>(V10/10.9375)+(Q10/9.2105)+(H10/3.8889)-(S10/12.5)</f>
        <v>13.554276930704699</v>
      </c>
      <c r="C10" s="142">
        <f>(V10/10.9375)+(Q10/9.2105)+(H10/3.8889)-(S10/12.5)</f>
        <v>13.554276930704699</v>
      </c>
      <c r="D10" t="s">
        <v>770</v>
      </c>
      <c r="E10" t="s">
        <v>771</v>
      </c>
      <c r="F10">
        <v>510</v>
      </c>
      <c r="G10">
        <v>250</v>
      </c>
      <c r="H10">
        <v>28</v>
      </c>
      <c r="I10">
        <v>43</v>
      </c>
      <c r="J10">
        <v>11</v>
      </c>
      <c r="K10">
        <v>54</v>
      </c>
      <c r="L10">
        <v>1.5</v>
      </c>
      <c r="M10">
        <v>85</v>
      </c>
      <c r="N10">
        <v>28</v>
      </c>
      <c r="O10">
        <v>960</v>
      </c>
      <c r="P10">
        <v>40</v>
      </c>
      <c r="Q10">
        <v>38</v>
      </c>
      <c r="R10">
        <v>13</v>
      </c>
      <c r="S10">
        <v>3</v>
      </c>
      <c r="T10">
        <v>12</v>
      </c>
      <c r="U10">
        <v>8</v>
      </c>
      <c r="V10">
        <v>27</v>
      </c>
      <c r="W10">
        <v>10</v>
      </c>
      <c r="X10">
        <v>8</v>
      </c>
      <c r="Y10">
        <v>20</v>
      </c>
      <c r="Z10">
        <v>25</v>
      </c>
      <c r="AC10" t="s">
        <v>772</v>
      </c>
    </row>
    <row r="11" spans="1:29" ht="12.75">
      <c r="A11" t="s">
        <v>773</v>
      </c>
      <c r="B11" s="104">
        <f>(V11/10.9375)+(Q11/9.2105)+(H11/3.8889)-(S11/12.5)</f>
        <v>20.662848032790762</v>
      </c>
      <c r="C11" s="142">
        <f>(V11/10.9375)+(Q11/9.2105)+(H11/3.8889)-(S11/12.5)</f>
        <v>20.662848032790762</v>
      </c>
      <c r="D11" t="s">
        <v>774</v>
      </c>
      <c r="E11" t="s">
        <v>775</v>
      </c>
      <c r="F11">
        <v>790</v>
      </c>
      <c r="G11">
        <v>350</v>
      </c>
      <c r="H11">
        <v>39</v>
      </c>
      <c r="I11">
        <v>60</v>
      </c>
      <c r="J11">
        <v>17</v>
      </c>
      <c r="K11">
        <v>87</v>
      </c>
      <c r="L11">
        <v>2</v>
      </c>
      <c r="M11">
        <v>145</v>
      </c>
      <c r="N11">
        <v>49</v>
      </c>
      <c r="O11">
        <v>2070</v>
      </c>
      <c r="P11">
        <v>86</v>
      </c>
      <c r="Q11">
        <v>63</v>
      </c>
      <c r="R11">
        <v>21</v>
      </c>
      <c r="S11">
        <v>4</v>
      </c>
      <c r="T11">
        <v>14</v>
      </c>
      <c r="U11">
        <v>13</v>
      </c>
      <c r="V11">
        <v>45</v>
      </c>
      <c r="W11">
        <v>10</v>
      </c>
      <c r="X11">
        <v>4</v>
      </c>
      <c r="Y11">
        <v>25</v>
      </c>
      <c r="Z11">
        <v>35</v>
      </c>
      <c r="AC11" t="s">
        <v>776</v>
      </c>
    </row>
    <row r="12" spans="1:29" ht="12.75">
      <c r="A12" t="s">
        <v>777</v>
      </c>
      <c r="B12" s="104">
        <f>(V12/10.9375)+(Q12/9.2105)+(H12/3.8889)-(S12/12.5)</f>
        <v>19.988561698095115</v>
      </c>
      <c r="C12" s="142">
        <f>(V12/10.9375)+(Q12/9.2105)+(H12/3.8889)-(S12/12.5)</f>
        <v>19.988561698095115</v>
      </c>
      <c r="D12" t="s">
        <v>778</v>
      </c>
      <c r="E12" t="s">
        <v>779</v>
      </c>
      <c r="F12">
        <v>750</v>
      </c>
      <c r="G12">
        <v>350</v>
      </c>
      <c r="H12">
        <v>39</v>
      </c>
      <c r="I12">
        <v>60</v>
      </c>
      <c r="J12">
        <v>16</v>
      </c>
      <c r="K12">
        <v>82</v>
      </c>
      <c r="L12">
        <v>2</v>
      </c>
      <c r="M12">
        <v>135</v>
      </c>
      <c r="N12">
        <v>45</v>
      </c>
      <c r="O12">
        <v>1700</v>
      </c>
      <c r="P12">
        <v>71</v>
      </c>
      <c r="Q12">
        <v>61</v>
      </c>
      <c r="R12">
        <v>20</v>
      </c>
      <c r="S12">
        <v>4</v>
      </c>
      <c r="T12">
        <v>16</v>
      </c>
      <c r="U12">
        <v>10</v>
      </c>
      <c r="V12">
        <v>40</v>
      </c>
      <c r="W12">
        <v>15</v>
      </c>
      <c r="X12">
        <v>8</v>
      </c>
      <c r="Y12">
        <v>25</v>
      </c>
      <c r="Z12">
        <v>35</v>
      </c>
      <c r="AC12" t="s">
        <v>780</v>
      </c>
    </row>
    <row r="13" spans="1:29" ht="12.75">
      <c r="A13" t="s">
        <v>781</v>
      </c>
      <c r="B13" s="104">
        <f>(V13/10.9375)+(Q13/9.2105)+(H13/3.8889)-(S13/12.5)</f>
        <v>20.394274628707684</v>
      </c>
      <c r="C13" s="142">
        <f>(V13/10.9375)+(Q13/9.2105)+(H13/3.8889)-(S13/12.5)</f>
        <v>20.394274628707684</v>
      </c>
      <c r="D13" t="s">
        <v>782</v>
      </c>
      <c r="E13" t="s">
        <v>783</v>
      </c>
      <c r="F13">
        <v>770</v>
      </c>
      <c r="G13">
        <v>360</v>
      </c>
      <c r="H13">
        <v>40</v>
      </c>
      <c r="I13">
        <v>61</v>
      </c>
      <c r="J13">
        <v>17</v>
      </c>
      <c r="K13">
        <v>85</v>
      </c>
      <c r="L13">
        <v>2</v>
      </c>
      <c r="M13">
        <v>135</v>
      </c>
      <c r="N13">
        <v>46</v>
      </c>
      <c r="O13">
        <v>1170</v>
      </c>
      <c r="P13">
        <v>49</v>
      </c>
      <c r="Q13">
        <v>59</v>
      </c>
      <c r="R13">
        <v>20</v>
      </c>
      <c r="S13">
        <v>4</v>
      </c>
      <c r="T13">
        <v>16</v>
      </c>
      <c r="U13">
        <v>8</v>
      </c>
      <c r="V13">
        <v>44</v>
      </c>
      <c r="W13">
        <v>8</v>
      </c>
      <c r="X13">
        <v>0</v>
      </c>
      <c r="Y13">
        <v>40</v>
      </c>
      <c r="Z13">
        <v>35</v>
      </c>
      <c r="AC13" t="s">
        <v>784</v>
      </c>
    </row>
    <row r="14" spans="1:29" ht="12.75">
      <c r="A14" t="s">
        <v>785</v>
      </c>
      <c r="B14" s="104">
        <f>(V14/10.9375)+(Q14/9.2105)+(H14/3.8889)-(S14/12.5)</f>
        <v>9.965712849051055</v>
      </c>
      <c r="C14" s="142">
        <f>(V14/10.9375)+(Q14/9.2105)+(H14/3.8889)-(S14/12.5)</f>
        <v>9.965712849051055</v>
      </c>
      <c r="D14" t="s">
        <v>786</v>
      </c>
      <c r="E14" t="s">
        <v>787</v>
      </c>
      <c r="F14">
        <v>380</v>
      </c>
      <c r="G14">
        <v>170</v>
      </c>
      <c r="H14">
        <v>18</v>
      </c>
      <c r="I14">
        <v>28</v>
      </c>
      <c r="J14">
        <v>3.5</v>
      </c>
      <c r="K14">
        <v>18</v>
      </c>
      <c r="L14">
        <v>0</v>
      </c>
      <c r="M14">
        <v>40</v>
      </c>
      <c r="N14">
        <v>14</v>
      </c>
      <c r="O14">
        <v>640</v>
      </c>
      <c r="P14">
        <v>27</v>
      </c>
      <c r="Q14">
        <v>38</v>
      </c>
      <c r="R14">
        <v>13</v>
      </c>
      <c r="S14">
        <v>2</v>
      </c>
      <c r="T14">
        <v>7</v>
      </c>
      <c r="U14">
        <v>5</v>
      </c>
      <c r="V14">
        <v>15</v>
      </c>
      <c r="W14">
        <v>2</v>
      </c>
      <c r="X14">
        <v>0</v>
      </c>
      <c r="Y14">
        <v>15</v>
      </c>
      <c r="Z14">
        <v>10</v>
      </c>
      <c r="AC14" t="s">
        <v>788</v>
      </c>
    </row>
    <row r="15" spans="1:29" ht="12.75">
      <c r="A15" t="s">
        <v>789</v>
      </c>
      <c r="B15" s="104">
        <f>(V15/10.9375)+(Q15/9.2105)+(H15/3.8889)-(S15/12.5)</f>
        <v>9.57714351027312</v>
      </c>
      <c r="C15" s="142">
        <f>(V15/10.9375)+(Q15/9.2105)+(H15/3.8889)-(S15/12.5)</f>
        <v>9.57714351027312</v>
      </c>
      <c r="D15" t="s">
        <v>786</v>
      </c>
      <c r="E15" t="s">
        <v>790</v>
      </c>
      <c r="F15">
        <v>360</v>
      </c>
      <c r="G15">
        <v>150</v>
      </c>
      <c r="H15">
        <v>16</v>
      </c>
      <c r="I15">
        <v>25</v>
      </c>
      <c r="J15">
        <v>3</v>
      </c>
      <c r="K15">
        <v>15</v>
      </c>
      <c r="L15">
        <v>0</v>
      </c>
      <c r="M15">
        <v>35</v>
      </c>
      <c r="N15">
        <v>11</v>
      </c>
      <c r="O15">
        <v>830</v>
      </c>
      <c r="P15">
        <v>34</v>
      </c>
      <c r="Q15">
        <v>40</v>
      </c>
      <c r="R15">
        <v>13</v>
      </c>
      <c r="S15">
        <v>2</v>
      </c>
      <c r="T15">
        <v>7</v>
      </c>
      <c r="U15">
        <v>5</v>
      </c>
      <c r="V15">
        <v>14</v>
      </c>
      <c r="W15">
        <v>0</v>
      </c>
      <c r="X15">
        <v>2</v>
      </c>
      <c r="Y15">
        <v>10</v>
      </c>
      <c r="Z15">
        <v>15</v>
      </c>
      <c r="AC15" t="s">
        <v>791</v>
      </c>
    </row>
    <row r="16" spans="1:29" ht="12.75">
      <c r="A16" t="s">
        <v>792</v>
      </c>
      <c r="B16" s="104">
        <f>(V16/10.9375)+(Q16/9.2105)+(H16/3.8889)-(S16/12.5)</f>
        <v>13.234280261318064</v>
      </c>
      <c r="C16" s="142">
        <f>(V16/10.9375)+(Q16/9.2105)+(H16/3.8889)-(S16/12.5)</f>
        <v>13.234280261318064</v>
      </c>
      <c r="D16" t="s">
        <v>793</v>
      </c>
      <c r="E16" t="s">
        <v>794</v>
      </c>
      <c r="F16">
        <v>500</v>
      </c>
      <c r="G16">
        <v>240</v>
      </c>
      <c r="H16">
        <v>26</v>
      </c>
      <c r="I16">
        <v>40</v>
      </c>
      <c r="J16">
        <v>10</v>
      </c>
      <c r="K16">
        <v>48</v>
      </c>
      <c r="L16">
        <v>0</v>
      </c>
      <c r="M16">
        <v>70</v>
      </c>
      <c r="N16">
        <v>23</v>
      </c>
      <c r="O16">
        <v>980</v>
      </c>
      <c r="P16">
        <v>41</v>
      </c>
      <c r="Q16">
        <v>44</v>
      </c>
      <c r="R16">
        <v>15</v>
      </c>
      <c r="S16">
        <v>3</v>
      </c>
      <c r="T16">
        <v>10</v>
      </c>
      <c r="U16">
        <v>11</v>
      </c>
      <c r="V16">
        <v>22</v>
      </c>
      <c r="W16">
        <v>2</v>
      </c>
      <c r="X16">
        <v>2</v>
      </c>
      <c r="Y16">
        <v>15</v>
      </c>
      <c r="Z16">
        <v>20</v>
      </c>
      <c r="AC16" t="s">
        <v>795</v>
      </c>
    </row>
    <row r="17" spans="1:26" ht="12.75">
      <c r="A17" t="s">
        <v>796</v>
      </c>
      <c r="B17" s="104">
        <f>(V17/10.9375)+(Q17/9.2105)+(H17/3.8889)-(S17/12.5)</f>
        <v>10.794294187821295</v>
      </c>
      <c r="C17" s="142">
        <f>(V17/10.9375)+(Q17/9.2105)+(H17/3.8889)-(S17/12.5)</f>
        <v>10.794294187821295</v>
      </c>
      <c r="D17" t="s">
        <v>797</v>
      </c>
      <c r="E17" t="s">
        <v>798</v>
      </c>
      <c r="F17">
        <v>420</v>
      </c>
      <c r="G17">
        <v>90</v>
      </c>
      <c r="H17">
        <v>10</v>
      </c>
      <c r="I17">
        <v>15</v>
      </c>
      <c r="J17">
        <v>2</v>
      </c>
      <c r="K17">
        <v>10</v>
      </c>
      <c r="L17">
        <v>0</v>
      </c>
      <c r="M17">
        <v>70</v>
      </c>
      <c r="N17">
        <v>23</v>
      </c>
      <c r="O17">
        <v>1190</v>
      </c>
      <c r="P17">
        <v>50</v>
      </c>
      <c r="Q17">
        <v>51</v>
      </c>
      <c r="R17">
        <v>17</v>
      </c>
      <c r="S17">
        <v>3</v>
      </c>
      <c r="T17">
        <v>13</v>
      </c>
      <c r="U17">
        <v>11</v>
      </c>
      <c r="V17">
        <v>32</v>
      </c>
      <c r="W17">
        <v>4</v>
      </c>
      <c r="X17">
        <v>10</v>
      </c>
      <c r="Y17">
        <v>8</v>
      </c>
      <c r="Z17">
        <v>20</v>
      </c>
    </row>
    <row r="18" spans="1:26" ht="12.75">
      <c r="A18" t="s">
        <v>799</v>
      </c>
      <c r="B18" s="104">
        <f>(V18/10.9375)+(Q18/9.2105)+(H18/3.8889)-(S18/12.5)</f>
        <v>13.86857503682897</v>
      </c>
      <c r="C18" s="142">
        <f>(V18/10.9375)+(Q18/9.2105)+(H18/3.8889)-(S18/12.5)</f>
        <v>13.86857503682897</v>
      </c>
      <c r="D18" t="s">
        <v>800</v>
      </c>
      <c r="E18" t="s">
        <v>801</v>
      </c>
      <c r="F18">
        <v>530</v>
      </c>
      <c r="G18">
        <v>180</v>
      </c>
      <c r="H18">
        <v>20</v>
      </c>
      <c r="I18">
        <v>31</v>
      </c>
      <c r="J18">
        <v>3.5</v>
      </c>
      <c r="K18">
        <v>17</v>
      </c>
      <c r="L18">
        <v>0</v>
      </c>
      <c r="M18">
        <v>50</v>
      </c>
      <c r="N18">
        <v>17</v>
      </c>
      <c r="O18">
        <v>1150</v>
      </c>
      <c r="P18">
        <v>48</v>
      </c>
      <c r="Q18">
        <v>59</v>
      </c>
      <c r="R18">
        <v>20</v>
      </c>
      <c r="S18">
        <v>3</v>
      </c>
      <c r="T18">
        <v>13</v>
      </c>
      <c r="U18">
        <v>12</v>
      </c>
      <c r="V18">
        <v>28</v>
      </c>
      <c r="W18">
        <v>4</v>
      </c>
      <c r="X18">
        <v>8</v>
      </c>
      <c r="Y18">
        <v>8</v>
      </c>
      <c r="Z18">
        <v>20</v>
      </c>
    </row>
    <row r="19" spans="1:26" ht="12.75">
      <c r="A19" t="s">
        <v>802</v>
      </c>
      <c r="B19" s="104">
        <f>(V19/10.9375)+(Q19/9.2105)+(H19/3.8889)-(S19/12.5)</f>
        <v>13.262860783755242</v>
      </c>
      <c r="C19" s="142">
        <f>(V19/10.9375)+(Q19/9.2105)+(H19/3.8889)-(S19/12.5)</f>
        <v>13.262860783755242</v>
      </c>
      <c r="D19" t="s">
        <v>803</v>
      </c>
      <c r="E19" t="s">
        <v>804</v>
      </c>
      <c r="F19">
        <v>530</v>
      </c>
      <c r="G19">
        <v>160</v>
      </c>
      <c r="H19">
        <v>17</v>
      </c>
      <c r="I19">
        <v>27</v>
      </c>
      <c r="J19">
        <v>6</v>
      </c>
      <c r="K19">
        <v>29</v>
      </c>
      <c r="L19">
        <v>0</v>
      </c>
      <c r="M19">
        <v>95</v>
      </c>
      <c r="N19">
        <v>31</v>
      </c>
      <c r="O19">
        <v>1410</v>
      </c>
      <c r="P19">
        <v>59</v>
      </c>
      <c r="Q19">
        <v>52</v>
      </c>
      <c r="R19">
        <v>17</v>
      </c>
      <c r="S19">
        <v>4</v>
      </c>
      <c r="T19">
        <v>14</v>
      </c>
      <c r="U19">
        <v>12</v>
      </c>
      <c r="V19">
        <v>39</v>
      </c>
      <c r="W19">
        <v>8</v>
      </c>
      <c r="X19">
        <v>10</v>
      </c>
      <c r="Y19">
        <v>20</v>
      </c>
      <c r="Z19">
        <v>20</v>
      </c>
    </row>
    <row r="20" spans="1:26" ht="12.75">
      <c r="A20" t="s">
        <v>805</v>
      </c>
      <c r="B20" s="104">
        <f>(V20/10.9375)+(Q20/9.2105)+(H20/3.8889)-(S20/12.5)</f>
        <v>16.594283755213993</v>
      </c>
      <c r="C20" s="142">
        <f>(V20/10.9375)+(Q20/9.2105)+(H20/3.8889)-(S20/12.5)</f>
        <v>16.594283755213993</v>
      </c>
      <c r="D20" t="s">
        <v>806</v>
      </c>
      <c r="E20" t="s">
        <v>807</v>
      </c>
      <c r="F20">
        <v>630</v>
      </c>
      <c r="G20">
        <v>250</v>
      </c>
      <c r="H20">
        <v>28</v>
      </c>
      <c r="I20">
        <v>43</v>
      </c>
      <c r="J20">
        <v>7</v>
      </c>
      <c r="K20">
        <v>36</v>
      </c>
      <c r="L20">
        <v>0</v>
      </c>
      <c r="M20">
        <v>75</v>
      </c>
      <c r="N20">
        <v>25</v>
      </c>
      <c r="O20">
        <v>1360</v>
      </c>
      <c r="P20">
        <v>57</v>
      </c>
      <c r="Q20">
        <v>60</v>
      </c>
      <c r="R20">
        <v>20</v>
      </c>
      <c r="S20">
        <v>4</v>
      </c>
      <c r="T20">
        <v>14</v>
      </c>
      <c r="U20">
        <v>13</v>
      </c>
      <c r="V20">
        <v>35</v>
      </c>
      <c r="W20">
        <v>8</v>
      </c>
      <c r="X20">
        <v>8</v>
      </c>
      <c r="Y20">
        <v>20</v>
      </c>
      <c r="Z20">
        <v>20</v>
      </c>
    </row>
    <row r="21" spans="1:26" ht="12.75">
      <c r="A21" t="s">
        <v>808</v>
      </c>
      <c r="B21" s="104">
        <f>(V21/10.9375)+(Q21/9.2105)+(H21/3.8889)-(S21/12.5)</f>
        <v>12.000007934766927</v>
      </c>
      <c r="C21" s="142">
        <f>(V21/10.9375)+(Q21/9.2105)+(H21/3.8889)-(S21/12.5)</f>
        <v>12.000007934766927</v>
      </c>
      <c r="D21" t="s">
        <v>809</v>
      </c>
      <c r="E21" t="s">
        <v>810</v>
      </c>
      <c r="F21">
        <v>470</v>
      </c>
      <c r="G21">
        <v>110</v>
      </c>
      <c r="H21">
        <v>12</v>
      </c>
      <c r="I21">
        <v>19</v>
      </c>
      <c r="J21">
        <v>3</v>
      </c>
      <c r="K21">
        <v>15</v>
      </c>
      <c r="L21">
        <v>0</v>
      </c>
      <c r="M21">
        <v>80</v>
      </c>
      <c r="N21">
        <v>27</v>
      </c>
      <c r="O21">
        <v>1440</v>
      </c>
      <c r="P21">
        <v>60</v>
      </c>
      <c r="Q21">
        <v>54</v>
      </c>
      <c r="R21">
        <v>18</v>
      </c>
      <c r="S21">
        <v>3</v>
      </c>
      <c r="T21">
        <v>14</v>
      </c>
      <c r="U21">
        <v>12</v>
      </c>
      <c r="V21">
        <v>36</v>
      </c>
      <c r="W21">
        <v>4</v>
      </c>
      <c r="X21">
        <v>10</v>
      </c>
      <c r="Y21">
        <v>10</v>
      </c>
      <c r="Z21">
        <v>20</v>
      </c>
    </row>
    <row r="22" spans="1:26" ht="12.75">
      <c r="A22" t="s">
        <v>811</v>
      </c>
      <c r="B22" s="104">
        <f>(V22/10.9375)+(Q22/9.2105)+(H22/3.8889)-(S22/12.5)</f>
        <v>15.240002334797106</v>
      </c>
      <c r="C22" s="142">
        <f>(V22/10.9375)+(Q22/9.2105)+(H22/3.8889)-(S22/12.5)</f>
        <v>15.240002334797106</v>
      </c>
      <c r="D22" t="s">
        <v>812</v>
      </c>
      <c r="E22" t="s">
        <v>813</v>
      </c>
      <c r="F22">
        <v>580</v>
      </c>
      <c r="G22">
        <v>200</v>
      </c>
      <c r="H22">
        <v>23</v>
      </c>
      <c r="I22">
        <v>35</v>
      </c>
      <c r="J22">
        <v>4.5</v>
      </c>
      <c r="K22">
        <v>22</v>
      </c>
      <c r="L22">
        <v>0</v>
      </c>
      <c r="M22">
        <v>65</v>
      </c>
      <c r="N22">
        <v>21</v>
      </c>
      <c r="O22">
        <v>1400</v>
      </c>
      <c r="P22">
        <v>58</v>
      </c>
      <c r="Q22">
        <v>62</v>
      </c>
      <c r="R22">
        <v>21</v>
      </c>
      <c r="S22">
        <v>3</v>
      </c>
      <c r="T22">
        <v>14</v>
      </c>
      <c r="U22">
        <v>13</v>
      </c>
      <c r="V22">
        <v>31</v>
      </c>
      <c r="W22">
        <v>4</v>
      </c>
      <c r="X22">
        <v>8</v>
      </c>
      <c r="Y22">
        <v>8</v>
      </c>
      <c r="Z22">
        <v>20</v>
      </c>
    </row>
    <row r="23" spans="1:26" ht="12.75">
      <c r="A23" t="s">
        <v>814</v>
      </c>
      <c r="B23" s="104">
        <f>(V23/10.9375)+(Q23/9.2105)+(H23/3.8889)-(S23/12.5)</f>
        <v>10.719999608233516</v>
      </c>
      <c r="C23" s="142">
        <f>(V23/10.9375)+(Q23/9.2105)+(H23/3.8889)-(S23/12.5)</f>
        <v>10.719999608233516</v>
      </c>
      <c r="D23" t="s">
        <v>815</v>
      </c>
      <c r="E23" t="s">
        <v>816</v>
      </c>
      <c r="F23">
        <v>400</v>
      </c>
      <c r="G23">
        <v>150</v>
      </c>
      <c r="H23">
        <v>17</v>
      </c>
      <c r="I23">
        <v>26</v>
      </c>
      <c r="J23">
        <v>3</v>
      </c>
      <c r="K23">
        <v>14</v>
      </c>
      <c r="L23">
        <v>0</v>
      </c>
      <c r="M23">
        <v>45</v>
      </c>
      <c r="N23">
        <v>16</v>
      </c>
      <c r="O23">
        <v>1030</v>
      </c>
      <c r="P23">
        <v>43</v>
      </c>
      <c r="Q23">
        <v>39</v>
      </c>
      <c r="R23">
        <v>13</v>
      </c>
      <c r="S23">
        <v>1</v>
      </c>
      <c r="T23">
        <v>5</v>
      </c>
      <c r="U23">
        <v>6</v>
      </c>
      <c r="V23">
        <v>24</v>
      </c>
      <c r="W23">
        <v>2</v>
      </c>
      <c r="X23">
        <v>2</v>
      </c>
      <c r="Y23">
        <v>10</v>
      </c>
      <c r="Z23">
        <v>10</v>
      </c>
    </row>
    <row r="24" spans="1:26" ht="12.75">
      <c r="A24" t="s">
        <v>817</v>
      </c>
      <c r="B24" s="104">
        <f>(V24/10.9375)+(Q24/9.2105)+(H24/3.8889)-(S24/12.5)</f>
        <v>9.154283461289422</v>
      </c>
      <c r="C24" s="142">
        <f>(V24/10.9375)+(Q24/9.2105)+(H24/3.8889)-(S24/12.5)</f>
        <v>9.154283461289422</v>
      </c>
      <c r="D24" t="s">
        <v>818</v>
      </c>
      <c r="E24" t="s">
        <v>819</v>
      </c>
      <c r="F24">
        <v>340</v>
      </c>
      <c r="G24">
        <v>150</v>
      </c>
      <c r="H24">
        <v>17</v>
      </c>
      <c r="I24">
        <v>26</v>
      </c>
      <c r="J24">
        <v>4.5</v>
      </c>
      <c r="K24">
        <v>23</v>
      </c>
      <c r="L24">
        <v>0</v>
      </c>
      <c r="M24">
        <v>30</v>
      </c>
      <c r="N24">
        <v>10</v>
      </c>
      <c r="O24">
        <v>810</v>
      </c>
      <c r="P24">
        <v>34</v>
      </c>
      <c r="Q24">
        <v>33</v>
      </c>
      <c r="R24">
        <v>11</v>
      </c>
      <c r="S24">
        <v>1</v>
      </c>
      <c r="T24">
        <v>4</v>
      </c>
      <c r="U24">
        <v>2</v>
      </c>
      <c r="V24">
        <v>14</v>
      </c>
      <c r="W24">
        <v>2</v>
      </c>
      <c r="X24">
        <v>0</v>
      </c>
      <c r="Y24">
        <v>10</v>
      </c>
      <c r="Z24">
        <v>10</v>
      </c>
    </row>
    <row r="25" spans="1:26" ht="12.75">
      <c r="A25" t="s">
        <v>820</v>
      </c>
      <c r="B25" s="104">
        <f>(V25/10.9375)+(Q25/9.2105)+(H25/3.8889)-(S25/12.5)</f>
        <v>6.960000718411383</v>
      </c>
      <c r="C25" s="142">
        <f>(V25/10.9375)+(Q25/9.2105)+(H25/3.8889)-(S25/12.5)</f>
        <v>6.960000718411383</v>
      </c>
      <c r="D25" t="s">
        <v>821</v>
      </c>
      <c r="E25" t="s">
        <v>822</v>
      </c>
      <c r="F25">
        <v>270</v>
      </c>
      <c r="G25">
        <v>90</v>
      </c>
      <c r="H25">
        <v>10</v>
      </c>
      <c r="I25">
        <v>16</v>
      </c>
      <c r="J25">
        <v>4</v>
      </c>
      <c r="K25">
        <v>19</v>
      </c>
      <c r="L25">
        <v>0</v>
      </c>
      <c r="M25">
        <v>45</v>
      </c>
      <c r="N25">
        <v>15</v>
      </c>
      <c r="O25">
        <v>830</v>
      </c>
      <c r="P25">
        <v>35</v>
      </c>
      <c r="Q25">
        <v>26</v>
      </c>
      <c r="R25">
        <v>9</v>
      </c>
      <c r="S25">
        <v>1</v>
      </c>
      <c r="T25">
        <v>4</v>
      </c>
      <c r="U25">
        <v>2</v>
      </c>
      <c r="V25">
        <v>18</v>
      </c>
      <c r="W25">
        <v>2</v>
      </c>
      <c r="X25">
        <v>2</v>
      </c>
      <c r="Y25">
        <v>10</v>
      </c>
      <c r="Z25">
        <v>10</v>
      </c>
    </row>
    <row r="26" spans="1:26" ht="12.75">
      <c r="A26" t="s">
        <v>823</v>
      </c>
      <c r="B26" s="104">
        <f>(V26/10.9375)+(Q26/9.2105)+(H26/3.8889)-(S26/12.5)</f>
        <v>9.005713077614741</v>
      </c>
      <c r="C26" s="142">
        <f>(V26/10.9375)+(Q26/9.2105)+(H26/3.8889)-(S26/12.5)</f>
        <v>9.005713077614741</v>
      </c>
      <c r="D26" t="s">
        <v>824</v>
      </c>
      <c r="E26" t="s">
        <v>825</v>
      </c>
      <c r="F26">
        <v>330</v>
      </c>
      <c r="G26">
        <v>140</v>
      </c>
      <c r="H26">
        <v>16</v>
      </c>
      <c r="I26">
        <v>24</v>
      </c>
      <c r="J26">
        <v>4.5</v>
      </c>
      <c r="K26">
        <v>22</v>
      </c>
      <c r="L26">
        <v>0</v>
      </c>
      <c r="M26">
        <v>30</v>
      </c>
      <c r="N26">
        <v>10</v>
      </c>
      <c r="O26">
        <v>780</v>
      </c>
      <c r="P26">
        <v>33</v>
      </c>
      <c r="Q26">
        <v>34</v>
      </c>
      <c r="R26">
        <v>11</v>
      </c>
      <c r="S26">
        <v>1</v>
      </c>
      <c r="T26">
        <v>4</v>
      </c>
      <c r="U26">
        <v>4</v>
      </c>
      <c r="V26">
        <v>14</v>
      </c>
      <c r="W26">
        <v>2</v>
      </c>
      <c r="X26">
        <v>0</v>
      </c>
      <c r="Y26">
        <v>10</v>
      </c>
      <c r="Z26">
        <v>10</v>
      </c>
    </row>
    <row r="27" spans="1:26" ht="12.75">
      <c r="A27" t="s">
        <v>826</v>
      </c>
      <c r="B27" s="104">
        <f>(V27/10.9375)+(Q27/9.2105)+(H27/3.8889)-(S27/12.5)</f>
        <v>6.811430334736699</v>
      </c>
      <c r="C27" s="142">
        <f>(V27/10.9375)+(Q27/9.2105)+(H27/3.8889)-(S27/12.5)</f>
        <v>6.811430334736699</v>
      </c>
      <c r="D27" t="s">
        <v>827</v>
      </c>
      <c r="E27" t="s">
        <v>828</v>
      </c>
      <c r="F27">
        <v>260</v>
      </c>
      <c r="G27">
        <v>80</v>
      </c>
      <c r="H27">
        <v>9</v>
      </c>
      <c r="I27">
        <v>14</v>
      </c>
      <c r="J27">
        <v>3.5</v>
      </c>
      <c r="K27">
        <v>18</v>
      </c>
      <c r="L27">
        <v>0</v>
      </c>
      <c r="M27">
        <v>45</v>
      </c>
      <c r="N27">
        <v>15</v>
      </c>
      <c r="O27">
        <v>800</v>
      </c>
      <c r="P27">
        <v>33</v>
      </c>
      <c r="Q27">
        <v>27</v>
      </c>
      <c r="R27">
        <v>9</v>
      </c>
      <c r="S27">
        <v>1</v>
      </c>
      <c r="T27">
        <v>4</v>
      </c>
      <c r="U27">
        <v>4</v>
      </c>
      <c r="V27">
        <v>18</v>
      </c>
      <c r="W27">
        <v>2</v>
      </c>
      <c r="X27">
        <v>2</v>
      </c>
      <c r="Y27">
        <v>10</v>
      </c>
      <c r="Z27">
        <v>10</v>
      </c>
    </row>
    <row r="28" spans="1:26" ht="12.75">
      <c r="A28" t="s">
        <v>829</v>
      </c>
      <c r="B28" s="104">
        <f>(V28/10.9375)+(Q28/9.2105)+(H28/3.8889)-(S28/12.5)</f>
        <v>8.857142693940059</v>
      </c>
      <c r="C28" s="142">
        <f>(V28/10.9375)+(Q28/9.2105)+(H28/3.8889)-(S28/12.5)</f>
        <v>8.857142693940059</v>
      </c>
      <c r="D28" t="s">
        <v>824</v>
      </c>
      <c r="E28" t="s">
        <v>830</v>
      </c>
      <c r="F28">
        <v>330</v>
      </c>
      <c r="G28">
        <v>140</v>
      </c>
      <c r="H28">
        <v>15</v>
      </c>
      <c r="I28">
        <v>24</v>
      </c>
      <c r="J28">
        <v>4.5</v>
      </c>
      <c r="K28">
        <v>22</v>
      </c>
      <c r="L28">
        <v>0</v>
      </c>
      <c r="M28">
        <v>30</v>
      </c>
      <c r="N28">
        <v>9</v>
      </c>
      <c r="O28">
        <v>810</v>
      </c>
      <c r="P28">
        <v>34</v>
      </c>
      <c r="Q28">
        <v>35</v>
      </c>
      <c r="R28">
        <v>12</v>
      </c>
      <c r="S28">
        <v>1</v>
      </c>
      <c r="T28">
        <v>5</v>
      </c>
      <c r="U28">
        <v>4</v>
      </c>
      <c r="V28">
        <v>14</v>
      </c>
      <c r="W28">
        <v>4</v>
      </c>
      <c r="X28">
        <v>0</v>
      </c>
      <c r="Y28">
        <v>10</v>
      </c>
      <c r="Z28">
        <v>10</v>
      </c>
    </row>
    <row r="29" spans="1:26" ht="12.75">
      <c r="A29" t="s">
        <v>831</v>
      </c>
      <c r="B29" s="104">
        <f>(V29/10.9375)+(Q29/9.2105)+(H29/3.8889)-(S29/12.5)</f>
        <v>6.920002073513096</v>
      </c>
      <c r="C29" s="142">
        <f>(V29/10.9375)+(Q29/9.2105)+(H29/3.8889)-(S29/12.5)</f>
        <v>6.920002073513096</v>
      </c>
      <c r="D29" t="s">
        <v>827</v>
      </c>
      <c r="E29" t="s">
        <v>832</v>
      </c>
      <c r="F29">
        <v>260</v>
      </c>
      <c r="G29">
        <v>80</v>
      </c>
      <c r="H29">
        <v>9</v>
      </c>
      <c r="I29">
        <v>13</v>
      </c>
      <c r="J29">
        <v>3.5</v>
      </c>
      <c r="K29">
        <v>18</v>
      </c>
      <c r="L29">
        <v>0</v>
      </c>
      <c r="M29">
        <v>45</v>
      </c>
      <c r="N29">
        <v>14</v>
      </c>
      <c r="O29">
        <v>830</v>
      </c>
      <c r="P29">
        <v>34</v>
      </c>
      <c r="Q29">
        <v>28</v>
      </c>
      <c r="R29">
        <v>9</v>
      </c>
      <c r="S29">
        <v>1</v>
      </c>
      <c r="T29">
        <v>5</v>
      </c>
      <c r="U29">
        <v>5</v>
      </c>
      <c r="V29">
        <v>18</v>
      </c>
      <c r="W29">
        <v>4</v>
      </c>
      <c r="X29">
        <v>2</v>
      </c>
      <c r="Y29">
        <v>10</v>
      </c>
      <c r="Z29">
        <v>10</v>
      </c>
    </row>
    <row r="30" spans="1:26" ht="12.75">
      <c r="A30" t="s">
        <v>833</v>
      </c>
      <c r="B30" s="104">
        <f>(V30/10.9375)+(Q30/9.2105)+(H30/3.8889)-(S30/12.5)</f>
        <v>10.279993257211755</v>
      </c>
      <c r="C30" s="142">
        <f>(V30/10.9375)+(Q30/9.2105)+(H30/3.8889)-(S30/12.5)</f>
        <v>10.279993257211755</v>
      </c>
      <c r="D30" t="s">
        <v>834</v>
      </c>
      <c r="E30" t="s">
        <v>835</v>
      </c>
      <c r="F30">
        <v>390</v>
      </c>
      <c r="G30">
        <v>190</v>
      </c>
      <c r="H30">
        <v>21</v>
      </c>
      <c r="I30">
        <v>33</v>
      </c>
      <c r="J30">
        <v>9</v>
      </c>
      <c r="K30">
        <v>47</v>
      </c>
      <c r="L30">
        <v>1</v>
      </c>
      <c r="M30">
        <v>75</v>
      </c>
      <c r="N30">
        <v>25</v>
      </c>
      <c r="O30">
        <v>1080</v>
      </c>
      <c r="P30">
        <v>45</v>
      </c>
      <c r="Q30">
        <v>28</v>
      </c>
      <c r="R30">
        <v>9</v>
      </c>
      <c r="S30">
        <v>1</v>
      </c>
      <c r="T30">
        <v>5</v>
      </c>
      <c r="U30">
        <v>4</v>
      </c>
      <c r="V30">
        <v>21</v>
      </c>
      <c r="W30">
        <v>6</v>
      </c>
      <c r="X30">
        <v>2</v>
      </c>
      <c r="Y30">
        <v>10</v>
      </c>
      <c r="Z30">
        <v>20</v>
      </c>
    </row>
    <row r="31" spans="1:26" ht="12.75">
      <c r="A31" t="s">
        <v>836</v>
      </c>
      <c r="B31" s="104">
        <f>(V31/10.9375)+(Q31/9.2105)+(H31/3.8889)-(S31/12.5)</f>
        <v>11.028561436811103</v>
      </c>
      <c r="C31" s="142">
        <f>(V31/10.9375)+(Q31/9.2105)+(H31/3.8889)-(S31/12.5)</f>
        <v>11.028561436811103</v>
      </c>
      <c r="D31" t="s">
        <v>837</v>
      </c>
      <c r="E31" t="s">
        <v>838</v>
      </c>
      <c r="F31">
        <v>410</v>
      </c>
      <c r="G31">
        <v>220</v>
      </c>
      <c r="H31">
        <v>25</v>
      </c>
      <c r="I31">
        <v>38</v>
      </c>
      <c r="J31">
        <v>10</v>
      </c>
      <c r="K31">
        <v>49</v>
      </c>
      <c r="L31">
        <v>1.5</v>
      </c>
      <c r="M31">
        <v>75</v>
      </c>
      <c r="N31">
        <v>25</v>
      </c>
      <c r="O31">
        <v>990</v>
      </c>
      <c r="P31">
        <v>41</v>
      </c>
      <c r="Q31">
        <v>27</v>
      </c>
      <c r="R31">
        <v>9</v>
      </c>
      <c r="S31">
        <v>2</v>
      </c>
      <c r="T31">
        <v>6</v>
      </c>
      <c r="U31">
        <v>3</v>
      </c>
      <c r="V31">
        <v>20</v>
      </c>
      <c r="W31">
        <v>8</v>
      </c>
      <c r="X31">
        <v>4</v>
      </c>
      <c r="Y31">
        <v>10</v>
      </c>
      <c r="Z31">
        <v>20</v>
      </c>
    </row>
    <row r="32" spans="1:26" ht="12.75">
      <c r="A32" t="s">
        <v>839</v>
      </c>
      <c r="B32" s="104">
        <f>(V32/10.9375)+(Q32/9.2105)+(H32/3.8889)-(S32/12.5)</f>
        <v>11.468560702119323</v>
      </c>
      <c r="C32" s="142">
        <f>(V32/10.9375)+(Q32/9.2105)+(H32/3.8889)-(S32/12.5)</f>
        <v>11.468560702119323</v>
      </c>
      <c r="D32" t="s">
        <v>840</v>
      </c>
      <c r="E32" t="s">
        <v>841</v>
      </c>
      <c r="F32">
        <v>430</v>
      </c>
      <c r="G32">
        <v>230</v>
      </c>
      <c r="H32">
        <v>26</v>
      </c>
      <c r="I32">
        <v>39</v>
      </c>
      <c r="J32">
        <v>10</v>
      </c>
      <c r="K32">
        <v>50</v>
      </c>
      <c r="L32">
        <v>1.5</v>
      </c>
      <c r="M32">
        <v>75</v>
      </c>
      <c r="N32">
        <v>26</v>
      </c>
      <c r="O32">
        <v>730</v>
      </c>
      <c r="P32">
        <v>30</v>
      </c>
      <c r="Q32">
        <v>27</v>
      </c>
      <c r="R32">
        <v>9</v>
      </c>
      <c r="S32">
        <v>2</v>
      </c>
      <c r="T32">
        <v>8</v>
      </c>
      <c r="U32">
        <v>2</v>
      </c>
      <c r="V32">
        <v>22</v>
      </c>
      <c r="W32">
        <v>4</v>
      </c>
      <c r="X32">
        <v>0</v>
      </c>
      <c r="Y32">
        <v>15</v>
      </c>
      <c r="Z32">
        <v>20</v>
      </c>
    </row>
    <row r="33" spans="1:26" ht="12.75">
      <c r="A33" t="s">
        <v>842</v>
      </c>
      <c r="B33" s="104">
        <f>(V33/10.9375)+(Q33/9.2105)+(H33/3.8889)-(S33/12.5)</f>
        <v>8.999994106185378</v>
      </c>
      <c r="C33" s="142">
        <f>(V33/10.9375)+(Q33/9.2105)+(H33/3.8889)-(S33/12.5)</f>
        <v>8.999994106185378</v>
      </c>
      <c r="D33" t="s">
        <v>827</v>
      </c>
      <c r="E33" t="s">
        <v>843</v>
      </c>
      <c r="F33">
        <v>330</v>
      </c>
      <c r="G33">
        <v>170</v>
      </c>
      <c r="H33">
        <v>19</v>
      </c>
      <c r="I33">
        <v>30</v>
      </c>
      <c r="J33">
        <v>7</v>
      </c>
      <c r="K33">
        <v>34</v>
      </c>
      <c r="L33">
        <v>1</v>
      </c>
      <c r="M33">
        <v>45</v>
      </c>
      <c r="N33">
        <v>15</v>
      </c>
      <c r="O33">
        <v>690</v>
      </c>
      <c r="P33">
        <v>29</v>
      </c>
      <c r="Q33">
        <v>26</v>
      </c>
      <c r="R33">
        <v>9</v>
      </c>
      <c r="S33">
        <v>1</v>
      </c>
      <c r="T33">
        <v>5</v>
      </c>
      <c r="U33">
        <v>3</v>
      </c>
      <c r="V33">
        <v>15</v>
      </c>
      <c r="W33">
        <v>2</v>
      </c>
      <c r="X33">
        <v>0</v>
      </c>
      <c r="Y33">
        <v>8</v>
      </c>
      <c r="Z33">
        <v>15</v>
      </c>
    </row>
    <row r="34" spans="1:26" ht="12.75">
      <c r="A34" t="s">
        <v>844</v>
      </c>
      <c r="B34" s="104">
        <f>(V34/10.9375)+(Q34/9.2105)+(H34/3.8889)-(S34/12.5)</f>
        <v>6.011429485763079</v>
      </c>
      <c r="C34" s="142">
        <f>(V34/10.9375)+(Q34/9.2105)+(H34/3.8889)-(S34/12.5)</f>
        <v>6.011429485763079</v>
      </c>
      <c r="D34" t="s">
        <v>845</v>
      </c>
      <c r="E34" t="s">
        <v>846</v>
      </c>
      <c r="F34">
        <v>230</v>
      </c>
      <c r="G34">
        <v>100</v>
      </c>
      <c r="H34">
        <v>11</v>
      </c>
      <c r="I34">
        <v>18</v>
      </c>
      <c r="J34">
        <v>1.5</v>
      </c>
      <c r="K34">
        <v>8</v>
      </c>
      <c r="L34">
        <v>0</v>
      </c>
      <c r="M34">
        <v>0</v>
      </c>
      <c r="N34">
        <v>0</v>
      </c>
      <c r="O34">
        <v>160</v>
      </c>
      <c r="P34">
        <v>7</v>
      </c>
      <c r="Q34">
        <v>29</v>
      </c>
      <c r="R34">
        <v>10</v>
      </c>
      <c r="S34">
        <v>3</v>
      </c>
      <c r="T34">
        <v>12</v>
      </c>
      <c r="U34">
        <v>0</v>
      </c>
      <c r="V34">
        <v>3</v>
      </c>
      <c r="W34">
        <v>0</v>
      </c>
      <c r="X34">
        <v>8</v>
      </c>
      <c r="Y34">
        <v>2</v>
      </c>
      <c r="Z34">
        <v>4</v>
      </c>
    </row>
    <row r="35" spans="1:26" ht="12.75">
      <c r="A35" t="s">
        <v>847</v>
      </c>
      <c r="B35" s="104">
        <f>(V35/10.9375)+(Q35/9.2105)+(H35/3.8889)-(S35/12.5)</f>
        <v>10.062858073551814</v>
      </c>
      <c r="C35" s="142">
        <f>(V35/10.9375)+(Q35/9.2105)+(H35/3.8889)-(S35/12.5)</f>
        <v>10.062858073551814</v>
      </c>
      <c r="D35" t="s">
        <v>818</v>
      </c>
      <c r="E35" t="s">
        <v>819</v>
      </c>
      <c r="F35">
        <v>380</v>
      </c>
      <c r="G35">
        <v>170</v>
      </c>
      <c r="H35">
        <v>19</v>
      </c>
      <c r="I35">
        <v>29</v>
      </c>
      <c r="J35">
        <v>2.5</v>
      </c>
      <c r="K35">
        <v>13</v>
      </c>
      <c r="L35">
        <v>0</v>
      </c>
      <c r="M35">
        <v>0</v>
      </c>
      <c r="N35">
        <v>0</v>
      </c>
      <c r="O35">
        <v>270</v>
      </c>
      <c r="P35">
        <v>11</v>
      </c>
      <c r="Q35">
        <v>48</v>
      </c>
      <c r="R35">
        <v>16</v>
      </c>
      <c r="S35">
        <v>5</v>
      </c>
      <c r="T35">
        <v>20</v>
      </c>
      <c r="U35">
        <v>0</v>
      </c>
      <c r="V35">
        <v>4</v>
      </c>
      <c r="W35">
        <v>0</v>
      </c>
      <c r="X35">
        <v>15</v>
      </c>
      <c r="Y35">
        <v>2</v>
      </c>
      <c r="Z35">
        <v>6</v>
      </c>
    </row>
    <row r="36" spans="1:26" ht="12.75">
      <c r="A36" t="s">
        <v>848</v>
      </c>
      <c r="B36" s="104">
        <f>(V36/10.9375)+(Q36/9.2105)+(H36/3.8889)-(S36/12.5)</f>
        <v>13.337144032761376</v>
      </c>
      <c r="C36" s="142">
        <f>(V36/10.9375)+(Q36/9.2105)+(H36/3.8889)-(S36/12.5)</f>
        <v>13.337144032761376</v>
      </c>
      <c r="D36" t="s">
        <v>849</v>
      </c>
      <c r="E36" t="s">
        <v>850</v>
      </c>
      <c r="F36">
        <v>500</v>
      </c>
      <c r="G36">
        <v>220</v>
      </c>
      <c r="H36">
        <v>25</v>
      </c>
      <c r="I36">
        <v>38</v>
      </c>
      <c r="J36">
        <v>3.5</v>
      </c>
      <c r="K36">
        <v>17</v>
      </c>
      <c r="L36">
        <v>0</v>
      </c>
      <c r="M36">
        <v>0</v>
      </c>
      <c r="N36">
        <v>0</v>
      </c>
      <c r="O36">
        <v>350</v>
      </c>
      <c r="P36">
        <v>15</v>
      </c>
      <c r="Q36">
        <v>63</v>
      </c>
      <c r="R36">
        <v>21</v>
      </c>
      <c r="S36">
        <v>6</v>
      </c>
      <c r="T36">
        <v>26</v>
      </c>
      <c r="U36">
        <v>0</v>
      </c>
      <c r="V36">
        <v>6</v>
      </c>
      <c r="W36">
        <v>0</v>
      </c>
      <c r="X36">
        <v>20</v>
      </c>
      <c r="Y36">
        <v>2</v>
      </c>
      <c r="Z36">
        <v>8</v>
      </c>
    </row>
    <row r="37" spans="1:26" ht="12.75">
      <c r="A37" t="s">
        <v>851</v>
      </c>
      <c r="B37" s="104">
        <f>(V37/10.9375)+(Q37/9.2105)+(H37/3.8889)-(S37/12.5)</f>
        <v>0.32571521632918954</v>
      </c>
      <c r="C37" s="142">
        <f>(V37/10.9375)+(Q37/9.2105)+(H37/3.8889)-(S37/12.5)</f>
        <v>0.32571521632918954</v>
      </c>
      <c r="D37" t="s">
        <v>852</v>
      </c>
      <c r="E37" t="s">
        <v>853</v>
      </c>
      <c r="F37">
        <v>15</v>
      </c>
      <c r="G37">
        <v>0</v>
      </c>
      <c r="H37">
        <v>0</v>
      </c>
      <c r="I37">
        <v>0</v>
      </c>
      <c r="J37">
        <v>0</v>
      </c>
      <c r="K37">
        <v>0</v>
      </c>
      <c r="L37">
        <v>0</v>
      </c>
      <c r="M37">
        <v>0</v>
      </c>
      <c r="N37">
        <v>0</v>
      </c>
      <c r="O37">
        <v>110</v>
      </c>
      <c r="P37">
        <v>5</v>
      </c>
      <c r="Q37">
        <v>3</v>
      </c>
      <c r="R37">
        <v>1</v>
      </c>
      <c r="S37">
        <v>0</v>
      </c>
      <c r="T37">
        <v>0</v>
      </c>
      <c r="U37">
        <v>2</v>
      </c>
      <c r="V37">
        <v>0</v>
      </c>
      <c r="W37">
        <v>2</v>
      </c>
      <c r="X37">
        <v>2</v>
      </c>
      <c r="Y37">
        <v>0</v>
      </c>
      <c r="Z37">
        <v>0</v>
      </c>
    </row>
    <row r="38" spans="1:26" ht="12.75">
      <c r="A38" t="s">
        <v>854</v>
      </c>
      <c r="B38" s="104">
        <f>(V38/10.9375)+(Q38/9.2105)+(H38/3.8889)-(S38/12.5)</f>
        <v>0</v>
      </c>
      <c r="C38" s="142">
        <f>(V38/10.9375)+(Q38/9.2105)+(H38/3.8889)-(S38/12.5)</f>
        <v>0</v>
      </c>
      <c r="D38" t="s">
        <v>852</v>
      </c>
      <c r="E38" t="s">
        <v>855</v>
      </c>
      <c r="F38">
        <v>0</v>
      </c>
      <c r="G38">
        <v>0</v>
      </c>
      <c r="H38">
        <v>0</v>
      </c>
      <c r="I38">
        <v>0</v>
      </c>
      <c r="J38">
        <v>0</v>
      </c>
      <c r="K38">
        <v>0</v>
      </c>
      <c r="L38">
        <v>0</v>
      </c>
      <c r="M38">
        <v>0</v>
      </c>
      <c r="N38">
        <v>0</v>
      </c>
      <c r="O38">
        <v>270</v>
      </c>
      <c r="P38">
        <v>11</v>
      </c>
      <c r="Q38">
        <v>0</v>
      </c>
      <c r="R38">
        <v>0</v>
      </c>
      <c r="S38">
        <v>0</v>
      </c>
      <c r="T38">
        <v>0</v>
      </c>
      <c r="U38">
        <v>0</v>
      </c>
      <c r="V38">
        <v>0</v>
      </c>
      <c r="W38">
        <v>0</v>
      </c>
      <c r="X38">
        <v>0</v>
      </c>
      <c r="Y38">
        <v>0</v>
      </c>
      <c r="Z38">
        <v>0</v>
      </c>
    </row>
    <row r="39" spans="1:26" ht="12.75">
      <c r="A39" t="s">
        <v>856</v>
      </c>
      <c r="B39" s="104">
        <f>(V39/10.9375)+(Q39/9.2105)+(H39/3.8889)-(S39/12.5)</f>
        <v>5.19428031023902</v>
      </c>
      <c r="C39" s="142">
        <f>(V39/10.9375)+(Q39/9.2105)+(H39/3.8889)-(S39/12.5)</f>
        <v>5.19428031023902</v>
      </c>
      <c r="D39" t="s">
        <v>857</v>
      </c>
      <c r="E39" t="s">
        <v>858</v>
      </c>
      <c r="F39">
        <v>190</v>
      </c>
      <c r="G39">
        <v>100</v>
      </c>
      <c r="H39">
        <v>12</v>
      </c>
      <c r="I39">
        <v>18</v>
      </c>
      <c r="J39">
        <v>2</v>
      </c>
      <c r="K39">
        <v>10</v>
      </c>
      <c r="L39">
        <v>0</v>
      </c>
      <c r="M39">
        <v>30</v>
      </c>
      <c r="N39">
        <v>9</v>
      </c>
      <c r="O39">
        <v>400</v>
      </c>
      <c r="P39">
        <v>17</v>
      </c>
      <c r="Q39">
        <v>11</v>
      </c>
      <c r="R39">
        <v>4</v>
      </c>
      <c r="S39">
        <v>0</v>
      </c>
      <c r="T39">
        <v>0</v>
      </c>
      <c r="U39">
        <v>0</v>
      </c>
      <c r="V39">
        <v>10</v>
      </c>
      <c r="W39">
        <v>0</v>
      </c>
      <c r="X39">
        <v>2</v>
      </c>
      <c r="Y39">
        <v>0</v>
      </c>
      <c r="Z39">
        <v>4</v>
      </c>
    </row>
    <row r="40" spans="1:26" ht="12.75">
      <c r="A40" t="s">
        <v>859</v>
      </c>
      <c r="B40" s="104">
        <f>(V40/10.9375)+(Q40/9.2105)+(H40/3.8889)-(S40/12.5)</f>
        <v>7.388563902090682</v>
      </c>
      <c r="C40" s="142">
        <f>(V40/10.9375)+(Q40/9.2105)+(H40/3.8889)-(S40/12.5)</f>
        <v>7.388563902090682</v>
      </c>
      <c r="D40" t="s">
        <v>860</v>
      </c>
      <c r="E40" t="s">
        <v>861</v>
      </c>
      <c r="F40">
        <v>280</v>
      </c>
      <c r="G40">
        <v>160</v>
      </c>
      <c r="H40">
        <v>17</v>
      </c>
      <c r="I40">
        <v>27</v>
      </c>
      <c r="J40">
        <v>3</v>
      </c>
      <c r="K40">
        <v>15</v>
      </c>
      <c r="L40">
        <v>0</v>
      </c>
      <c r="M40">
        <v>40</v>
      </c>
      <c r="N40">
        <v>14</v>
      </c>
      <c r="O40">
        <v>600</v>
      </c>
      <c r="P40">
        <v>25</v>
      </c>
      <c r="Q40">
        <v>16</v>
      </c>
      <c r="R40">
        <v>5</v>
      </c>
      <c r="S40">
        <v>0</v>
      </c>
      <c r="T40">
        <v>0</v>
      </c>
      <c r="U40">
        <v>0</v>
      </c>
      <c r="V40">
        <v>14</v>
      </c>
      <c r="W40">
        <v>0</v>
      </c>
      <c r="X40">
        <v>2</v>
      </c>
      <c r="Y40">
        <v>2</v>
      </c>
      <c r="Z40">
        <v>4</v>
      </c>
    </row>
    <row r="41" spans="1:26" ht="12.75">
      <c r="A41" t="s">
        <v>862</v>
      </c>
      <c r="B41" s="104">
        <f>(V41/10.9375)+(Q41/9.2105)+(H41/3.8889)-(S41/12.5)</f>
        <v>12.582844212329704</v>
      </c>
      <c r="C41" s="142">
        <f>(V41/10.9375)+(Q41/9.2105)+(H41/3.8889)-(S41/12.5)</f>
        <v>12.582844212329704</v>
      </c>
      <c r="D41" t="s">
        <v>863</v>
      </c>
      <c r="E41" t="s">
        <v>864</v>
      </c>
      <c r="F41">
        <v>460</v>
      </c>
      <c r="G41">
        <v>260</v>
      </c>
      <c r="H41">
        <v>29</v>
      </c>
      <c r="I41">
        <v>44</v>
      </c>
      <c r="J41">
        <v>5</v>
      </c>
      <c r="K41">
        <v>25</v>
      </c>
      <c r="L41">
        <v>0</v>
      </c>
      <c r="M41">
        <v>70</v>
      </c>
      <c r="N41">
        <v>23</v>
      </c>
      <c r="O41">
        <v>1000</v>
      </c>
      <c r="P41">
        <v>42</v>
      </c>
      <c r="Q41">
        <v>27</v>
      </c>
      <c r="R41">
        <v>9</v>
      </c>
      <c r="S41">
        <v>0</v>
      </c>
      <c r="T41">
        <v>0</v>
      </c>
      <c r="U41">
        <v>0</v>
      </c>
      <c r="V41">
        <v>24</v>
      </c>
      <c r="W41">
        <v>0</v>
      </c>
      <c r="X41">
        <v>2</v>
      </c>
      <c r="Y41">
        <v>2</v>
      </c>
      <c r="Z41">
        <v>8</v>
      </c>
    </row>
    <row r="42" spans="1:26" ht="12.75">
      <c r="A42" t="s">
        <v>865</v>
      </c>
      <c r="B42" s="104">
        <f>(V42/10.9375)+(Q42/9.2105)+(H42/3.8889)-(S42/12.5)</f>
        <v>1.3028608653167582</v>
      </c>
      <c r="C42" s="142">
        <f>(V42/10.9375)+(Q42/9.2105)+(H42/3.8889)-(S42/12.5)</f>
        <v>1.3028608653167582</v>
      </c>
      <c r="D42" t="s">
        <v>852</v>
      </c>
      <c r="E42" t="s">
        <v>866</v>
      </c>
      <c r="F42">
        <v>50</v>
      </c>
      <c r="G42">
        <v>0</v>
      </c>
      <c r="H42">
        <v>0</v>
      </c>
      <c r="I42">
        <v>0</v>
      </c>
      <c r="J42">
        <v>0</v>
      </c>
      <c r="K42">
        <v>0</v>
      </c>
      <c r="L42">
        <v>0</v>
      </c>
      <c r="M42">
        <v>0</v>
      </c>
      <c r="N42">
        <v>0</v>
      </c>
      <c r="O42">
        <v>260</v>
      </c>
      <c r="P42">
        <v>11</v>
      </c>
      <c r="Q42">
        <v>12</v>
      </c>
      <c r="R42">
        <v>4</v>
      </c>
      <c r="S42">
        <v>0</v>
      </c>
      <c r="T42">
        <v>0</v>
      </c>
      <c r="U42">
        <v>10</v>
      </c>
      <c r="V42">
        <v>0</v>
      </c>
      <c r="W42">
        <v>2</v>
      </c>
      <c r="X42">
        <v>0</v>
      </c>
      <c r="Y42">
        <v>0</v>
      </c>
      <c r="Z42">
        <v>0</v>
      </c>
    </row>
    <row r="43" spans="1:26" ht="12.75">
      <c r="A43" t="s">
        <v>867</v>
      </c>
      <c r="B43" s="104">
        <f>(V43/10.9375)+(Q43/9.2105)+(H43/3.8889)-(S43/12.5)</f>
        <v>1.3028608653167582</v>
      </c>
      <c r="C43" s="142">
        <f>(V43/10.9375)+(Q43/9.2105)+(H43/3.8889)-(S43/12.5)</f>
        <v>1.3028608653167582</v>
      </c>
      <c r="D43" t="s">
        <v>852</v>
      </c>
      <c r="E43" t="s">
        <v>868</v>
      </c>
      <c r="F43">
        <v>50</v>
      </c>
      <c r="G43">
        <v>0</v>
      </c>
      <c r="H43">
        <v>0</v>
      </c>
      <c r="I43">
        <v>0</v>
      </c>
      <c r="J43">
        <v>0</v>
      </c>
      <c r="K43">
        <v>0</v>
      </c>
      <c r="L43">
        <v>0</v>
      </c>
      <c r="M43">
        <v>0</v>
      </c>
      <c r="N43">
        <v>0</v>
      </c>
      <c r="O43">
        <v>0</v>
      </c>
      <c r="P43">
        <v>0</v>
      </c>
      <c r="Q43">
        <v>12</v>
      </c>
      <c r="R43">
        <v>4</v>
      </c>
      <c r="S43">
        <v>0</v>
      </c>
      <c r="T43">
        <v>0</v>
      </c>
      <c r="U43">
        <v>11</v>
      </c>
      <c r="V43">
        <v>0</v>
      </c>
      <c r="W43">
        <v>0</v>
      </c>
      <c r="X43">
        <v>0</v>
      </c>
      <c r="Y43">
        <v>0</v>
      </c>
      <c r="Z43">
        <v>0</v>
      </c>
    </row>
    <row r="44" spans="1:26" ht="12.75">
      <c r="A44" t="s">
        <v>869</v>
      </c>
      <c r="B44" s="104">
        <f>(V44/10.9375)+(Q44/9.2105)+(H44/3.8889)-(S44/12.5)</f>
        <v>1.551429526543837</v>
      </c>
      <c r="C44" s="142">
        <f>(V44/10.9375)+(Q44/9.2105)+(H44/3.8889)-(S44/12.5)</f>
        <v>1.551429526543837</v>
      </c>
      <c r="D44" t="s">
        <v>852</v>
      </c>
      <c r="E44" t="s">
        <v>866</v>
      </c>
      <c r="F44">
        <v>60</v>
      </c>
      <c r="G44">
        <v>20</v>
      </c>
      <c r="H44">
        <v>2.5</v>
      </c>
      <c r="I44">
        <v>4</v>
      </c>
      <c r="J44">
        <v>0</v>
      </c>
      <c r="K44">
        <v>0</v>
      </c>
      <c r="L44">
        <v>0</v>
      </c>
      <c r="M44">
        <v>5</v>
      </c>
      <c r="N44">
        <v>1</v>
      </c>
      <c r="O44">
        <v>250</v>
      </c>
      <c r="P44">
        <v>10</v>
      </c>
      <c r="Q44">
        <v>9</v>
      </c>
      <c r="R44">
        <v>3</v>
      </c>
      <c r="S44">
        <v>2</v>
      </c>
      <c r="T44">
        <v>8</v>
      </c>
      <c r="U44">
        <v>6</v>
      </c>
      <c r="V44">
        <v>1</v>
      </c>
      <c r="W44">
        <v>0</v>
      </c>
      <c r="X44">
        <v>0</v>
      </c>
      <c r="Y44">
        <v>0</v>
      </c>
      <c r="Z44">
        <v>2</v>
      </c>
    </row>
    <row r="45" spans="1:26" ht="12.75">
      <c r="A45" t="s">
        <v>870</v>
      </c>
      <c r="B45" s="104">
        <f>(V45/10.9375)+(Q45/9.2105)+(H45/3.8889)-(S45/12.5)</f>
        <v>1.3028608653167582</v>
      </c>
      <c r="C45" s="142">
        <f>(V45/10.9375)+(Q45/9.2105)+(H45/3.8889)-(S45/12.5)</f>
        <v>1.3028608653167582</v>
      </c>
      <c r="D45" t="s">
        <v>852</v>
      </c>
      <c r="E45" t="s">
        <v>866</v>
      </c>
      <c r="F45">
        <v>50</v>
      </c>
      <c r="G45">
        <v>0</v>
      </c>
      <c r="H45">
        <v>0</v>
      </c>
      <c r="I45">
        <v>0</v>
      </c>
      <c r="J45">
        <v>0</v>
      </c>
      <c r="K45">
        <v>0</v>
      </c>
      <c r="L45">
        <v>0</v>
      </c>
      <c r="M45">
        <v>0</v>
      </c>
      <c r="N45">
        <v>0</v>
      </c>
      <c r="O45">
        <v>150</v>
      </c>
      <c r="P45">
        <v>6</v>
      </c>
      <c r="Q45">
        <v>12</v>
      </c>
      <c r="R45">
        <v>4</v>
      </c>
      <c r="S45">
        <v>0</v>
      </c>
      <c r="T45">
        <v>0</v>
      </c>
      <c r="U45">
        <v>10</v>
      </c>
      <c r="V45">
        <v>0</v>
      </c>
      <c r="W45">
        <v>2</v>
      </c>
      <c r="X45">
        <v>0</v>
      </c>
      <c r="Y45">
        <v>0</v>
      </c>
      <c r="Z45">
        <v>0</v>
      </c>
    </row>
    <row r="46" spans="1:26" ht="12.75">
      <c r="A46" t="s">
        <v>871</v>
      </c>
      <c r="B46" s="104">
        <f>(V46/10.9375)+(Q46/9.2105)+(H46/3.8889)-(S46/12.5)</f>
        <v>10.77141807354015</v>
      </c>
      <c r="C46" s="142">
        <f>(V46/10.9375)+(Q46/9.2105)+(H46/3.8889)-(S46/12.5)</f>
        <v>10.77141807354015</v>
      </c>
      <c r="D46" t="s">
        <v>872</v>
      </c>
      <c r="E46" t="s">
        <v>873</v>
      </c>
      <c r="F46">
        <v>400</v>
      </c>
      <c r="G46">
        <v>210</v>
      </c>
      <c r="H46">
        <v>24</v>
      </c>
      <c r="I46">
        <v>37</v>
      </c>
      <c r="J46">
        <v>3.5</v>
      </c>
      <c r="K46">
        <v>17</v>
      </c>
      <c r="L46">
        <v>0</v>
      </c>
      <c r="M46">
        <v>50</v>
      </c>
      <c r="N46">
        <v>17</v>
      </c>
      <c r="O46">
        <v>1010</v>
      </c>
      <c r="P46">
        <v>42</v>
      </c>
      <c r="Q46">
        <v>23</v>
      </c>
      <c r="R46">
        <v>8</v>
      </c>
      <c r="S46">
        <v>0</v>
      </c>
      <c r="T46">
        <v>0</v>
      </c>
      <c r="U46">
        <v>0</v>
      </c>
      <c r="V46">
        <v>23</v>
      </c>
      <c r="W46">
        <v>0</v>
      </c>
      <c r="X46">
        <v>0</v>
      </c>
      <c r="Y46">
        <v>2</v>
      </c>
      <c r="Z46">
        <v>4</v>
      </c>
    </row>
    <row r="47" spans="1:26" ht="12.75">
      <c r="A47" t="s">
        <v>874</v>
      </c>
      <c r="B47" s="104">
        <f>(V47/10.9375)+(Q47/9.2105)+(H47/3.8889)-(S47/12.5)</f>
        <v>17.99426842460833</v>
      </c>
      <c r="C47" s="142">
        <f>(V47/10.9375)+(Q47/9.2105)+(H47/3.8889)-(S47/12.5)</f>
        <v>17.99426842460833</v>
      </c>
      <c r="D47" t="s">
        <v>770</v>
      </c>
      <c r="E47" t="s">
        <v>875</v>
      </c>
      <c r="F47">
        <v>660</v>
      </c>
      <c r="G47">
        <v>360</v>
      </c>
      <c r="H47">
        <v>40</v>
      </c>
      <c r="I47">
        <v>61</v>
      </c>
      <c r="J47">
        <v>6</v>
      </c>
      <c r="K47">
        <v>28</v>
      </c>
      <c r="L47">
        <v>0</v>
      </c>
      <c r="M47">
        <v>85</v>
      </c>
      <c r="N47">
        <v>29</v>
      </c>
      <c r="O47">
        <v>1680</v>
      </c>
      <c r="P47">
        <v>70</v>
      </c>
      <c r="Q47">
        <v>39</v>
      </c>
      <c r="R47">
        <v>13</v>
      </c>
      <c r="S47">
        <v>0</v>
      </c>
      <c r="T47">
        <v>0</v>
      </c>
      <c r="U47">
        <v>0</v>
      </c>
      <c r="V47">
        <v>38</v>
      </c>
      <c r="W47">
        <v>0</v>
      </c>
      <c r="X47">
        <v>0</v>
      </c>
      <c r="Y47">
        <v>4</v>
      </c>
      <c r="Z47">
        <v>8</v>
      </c>
    </row>
    <row r="48" spans="1:26" ht="12.75">
      <c r="A48" t="s">
        <v>876</v>
      </c>
      <c r="B48" s="104">
        <f>(V48/10.9375)+(Q48/9.2105)+(H48/3.8889)-(S48/12.5)</f>
        <v>1.5714244734828686</v>
      </c>
      <c r="C48" s="142">
        <f>(V48/10.9375)+(Q48/9.2105)+(H48/3.8889)-(S48/12.5)</f>
        <v>1.5714244734828686</v>
      </c>
      <c r="D48" t="s">
        <v>877</v>
      </c>
      <c r="E48" t="s">
        <v>878</v>
      </c>
      <c r="F48">
        <v>60</v>
      </c>
      <c r="G48">
        <v>50</v>
      </c>
      <c r="H48">
        <v>6</v>
      </c>
      <c r="I48">
        <v>9</v>
      </c>
      <c r="J48">
        <v>1</v>
      </c>
      <c r="K48">
        <v>5</v>
      </c>
      <c r="L48">
        <v>0</v>
      </c>
      <c r="M48">
        <v>0</v>
      </c>
      <c r="N48">
        <v>0</v>
      </c>
      <c r="O48">
        <v>800</v>
      </c>
      <c r="P48">
        <v>33</v>
      </c>
      <c r="Q48">
        <v>1</v>
      </c>
      <c r="R48">
        <v>0</v>
      </c>
      <c r="S48">
        <v>1</v>
      </c>
      <c r="T48">
        <v>6</v>
      </c>
      <c r="U48">
        <v>0</v>
      </c>
      <c r="V48">
        <v>0</v>
      </c>
      <c r="W48">
        <v>4</v>
      </c>
      <c r="X48">
        <v>2</v>
      </c>
      <c r="Y48">
        <v>0</v>
      </c>
      <c r="Z48">
        <v>0</v>
      </c>
    </row>
    <row r="49" spans="1:26" ht="12.75">
      <c r="A49" t="s">
        <v>879</v>
      </c>
      <c r="B49" s="104">
        <f>(V49/10.9375)+(Q49/9.2105)+(H49/3.8889)-(S49/12.5)</f>
        <v>4.845701681672209</v>
      </c>
      <c r="C49" s="142">
        <f>(V49/10.9375)+(Q49/9.2105)+(H49/3.8889)-(S49/12.5)</f>
        <v>4.845701681672209</v>
      </c>
      <c r="D49" t="s">
        <v>877</v>
      </c>
      <c r="E49" t="s">
        <v>878</v>
      </c>
      <c r="F49">
        <v>170</v>
      </c>
      <c r="G49">
        <v>160</v>
      </c>
      <c r="H49">
        <v>18</v>
      </c>
      <c r="I49">
        <v>28</v>
      </c>
      <c r="J49">
        <v>3</v>
      </c>
      <c r="K49">
        <v>14</v>
      </c>
      <c r="L49">
        <v>0</v>
      </c>
      <c r="M49">
        <v>10</v>
      </c>
      <c r="N49">
        <v>3</v>
      </c>
      <c r="O49">
        <v>270</v>
      </c>
      <c r="P49">
        <v>11</v>
      </c>
      <c r="Q49">
        <v>2</v>
      </c>
      <c r="R49">
        <v>1</v>
      </c>
      <c r="S49">
        <v>0</v>
      </c>
      <c r="T49">
        <v>0</v>
      </c>
      <c r="U49">
        <v>1</v>
      </c>
      <c r="V49">
        <v>0</v>
      </c>
      <c r="W49">
        <v>0</v>
      </c>
      <c r="X49">
        <v>0</v>
      </c>
      <c r="Y49">
        <v>0</v>
      </c>
      <c r="Z49">
        <v>0</v>
      </c>
    </row>
    <row r="50" spans="1:26" ht="12.75">
      <c r="A50" t="s">
        <v>880</v>
      </c>
      <c r="B50" s="104">
        <f>(V50/10.9375)+(Q50/9.2105)+(H50/3.8889)-(S50/12.5)</f>
        <v>1.6000016326661224</v>
      </c>
      <c r="C50" s="142">
        <f>(V50/10.9375)+(Q50/9.2105)+(H50/3.8889)-(S50/12.5)</f>
        <v>1.6000016326661224</v>
      </c>
      <c r="D50" t="s">
        <v>877</v>
      </c>
      <c r="E50" t="s">
        <v>878</v>
      </c>
      <c r="F50">
        <v>60</v>
      </c>
      <c r="G50">
        <v>20</v>
      </c>
      <c r="H50">
        <v>2</v>
      </c>
      <c r="I50">
        <v>3</v>
      </c>
      <c r="J50">
        <v>0</v>
      </c>
      <c r="K50">
        <v>0</v>
      </c>
      <c r="L50">
        <v>0</v>
      </c>
      <c r="M50">
        <v>5</v>
      </c>
      <c r="N50">
        <v>2</v>
      </c>
      <c r="O50">
        <v>140</v>
      </c>
      <c r="P50">
        <v>6</v>
      </c>
      <c r="Q50">
        <v>10</v>
      </c>
      <c r="R50">
        <v>3</v>
      </c>
      <c r="S50">
        <v>0</v>
      </c>
      <c r="T50">
        <v>0</v>
      </c>
      <c r="U50">
        <v>8</v>
      </c>
      <c r="V50">
        <v>0</v>
      </c>
      <c r="W50">
        <v>0</v>
      </c>
      <c r="X50">
        <v>0</v>
      </c>
      <c r="Y50">
        <v>0</v>
      </c>
      <c r="Z50">
        <v>0</v>
      </c>
    </row>
    <row r="51" spans="1:26" ht="12.75">
      <c r="A51" t="s">
        <v>881</v>
      </c>
      <c r="B51" s="104">
        <f>(V51/10.9375)+(Q51/9.2105)+(H51/3.8889)-(S51/12.5)</f>
        <v>1.5485760816459475</v>
      </c>
      <c r="C51" s="142">
        <f>(V51/10.9375)+(Q51/9.2105)+(H51/3.8889)-(S51/12.5)</f>
        <v>1.5485760816459475</v>
      </c>
      <c r="D51" t="s">
        <v>877</v>
      </c>
      <c r="E51" t="s">
        <v>882</v>
      </c>
      <c r="F51">
        <v>60</v>
      </c>
      <c r="G51">
        <v>0</v>
      </c>
      <c r="H51">
        <v>0</v>
      </c>
      <c r="I51">
        <v>0</v>
      </c>
      <c r="J51">
        <v>0</v>
      </c>
      <c r="K51">
        <v>0</v>
      </c>
      <c r="L51">
        <v>0</v>
      </c>
      <c r="M51">
        <v>0</v>
      </c>
      <c r="N51">
        <v>0</v>
      </c>
      <c r="O51">
        <v>210</v>
      </c>
      <c r="P51">
        <v>9</v>
      </c>
      <c r="Q51">
        <v>15</v>
      </c>
      <c r="R51">
        <v>5</v>
      </c>
      <c r="S51">
        <v>1</v>
      </c>
      <c r="T51">
        <v>2</v>
      </c>
      <c r="U51">
        <v>11</v>
      </c>
      <c r="V51">
        <v>0</v>
      </c>
      <c r="W51">
        <v>4</v>
      </c>
      <c r="X51">
        <v>0</v>
      </c>
      <c r="Y51">
        <v>2</v>
      </c>
      <c r="Z51">
        <v>2</v>
      </c>
    </row>
    <row r="52" spans="1:26" ht="12.75">
      <c r="A52" t="s">
        <v>883</v>
      </c>
      <c r="B52" s="104">
        <f>(V52/10.9375)+(Q52/9.2105)+(H52/3.8889)-(S52/12.5)</f>
        <v>7.834288408208746</v>
      </c>
      <c r="C52" s="142">
        <f>(V52/10.9375)+(Q52/9.2105)+(H52/3.8889)-(S52/12.5)</f>
        <v>7.834288408208746</v>
      </c>
      <c r="D52" t="s">
        <v>884</v>
      </c>
      <c r="E52" t="s">
        <v>885</v>
      </c>
      <c r="F52">
        <v>320</v>
      </c>
      <c r="G52">
        <v>80</v>
      </c>
      <c r="H52">
        <v>9</v>
      </c>
      <c r="I52">
        <v>14</v>
      </c>
      <c r="J52">
        <v>3</v>
      </c>
      <c r="K52">
        <v>14</v>
      </c>
      <c r="L52">
        <v>0</v>
      </c>
      <c r="M52">
        <v>70</v>
      </c>
      <c r="N52">
        <v>24</v>
      </c>
      <c r="O52">
        <v>960</v>
      </c>
      <c r="P52">
        <v>40</v>
      </c>
      <c r="Q52">
        <v>30</v>
      </c>
      <c r="R52">
        <v>10</v>
      </c>
      <c r="S52">
        <v>6</v>
      </c>
      <c r="T52">
        <v>25</v>
      </c>
      <c r="U52">
        <v>11</v>
      </c>
      <c r="V52">
        <v>30</v>
      </c>
      <c r="W52">
        <v>130</v>
      </c>
      <c r="X52">
        <v>50</v>
      </c>
      <c r="Y52">
        <v>15</v>
      </c>
      <c r="Z52">
        <v>15</v>
      </c>
    </row>
    <row r="53" spans="1:26" ht="12.75">
      <c r="A53" t="s">
        <v>886</v>
      </c>
      <c r="B53" s="104">
        <f>(V53/10.9375)+(Q53/9.2105)+(H53/3.8889)-(S53/12.5)</f>
        <v>11.1657113796675</v>
      </c>
      <c r="C53" s="142">
        <f>(V53/10.9375)+(Q53/9.2105)+(H53/3.8889)-(S53/12.5)</f>
        <v>11.1657113796675</v>
      </c>
      <c r="D53" t="s">
        <v>887</v>
      </c>
      <c r="E53" t="s">
        <v>888</v>
      </c>
      <c r="F53">
        <v>430</v>
      </c>
      <c r="G53">
        <v>180</v>
      </c>
      <c r="H53">
        <v>20</v>
      </c>
      <c r="I53">
        <v>30</v>
      </c>
      <c r="J53">
        <v>4</v>
      </c>
      <c r="K53">
        <v>20</v>
      </c>
      <c r="L53">
        <v>0</v>
      </c>
      <c r="M53">
        <v>55</v>
      </c>
      <c r="N53">
        <v>18</v>
      </c>
      <c r="O53">
        <v>920</v>
      </c>
      <c r="P53">
        <v>38</v>
      </c>
      <c r="Q53">
        <v>38</v>
      </c>
      <c r="R53">
        <v>13</v>
      </c>
      <c r="S53">
        <v>6</v>
      </c>
      <c r="T53">
        <v>25</v>
      </c>
      <c r="U53">
        <v>12</v>
      </c>
      <c r="V53">
        <v>26</v>
      </c>
      <c r="W53">
        <v>130</v>
      </c>
      <c r="X53">
        <v>50</v>
      </c>
      <c r="Y53">
        <v>15</v>
      </c>
      <c r="Z53">
        <v>15</v>
      </c>
    </row>
    <row r="54" spans="1:26" ht="12.75">
      <c r="A54" t="s">
        <v>889</v>
      </c>
      <c r="B54" s="104">
        <f>(V54/10.9375)+(Q54/9.2105)+(H54/3.8889)-(S54/12.5)</f>
        <v>3.3971457551292126</v>
      </c>
      <c r="C54" s="142">
        <f>(V54/10.9375)+(Q54/9.2105)+(H54/3.8889)-(S54/12.5)</f>
        <v>3.3971457551292126</v>
      </c>
      <c r="D54" t="s">
        <v>800</v>
      </c>
      <c r="E54" t="s">
        <v>890</v>
      </c>
      <c r="F54">
        <v>140</v>
      </c>
      <c r="G54">
        <v>40</v>
      </c>
      <c r="H54">
        <v>4.5</v>
      </c>
      <c r="I54">
        <v>7</v>
      </c>
      <c r="J54">
        <v>2</v>
      </c>
      <c r="K54">
        <v>9</v>
      </c>
      <c r="L54">
        <v>0</v>
      </c>
      <c r="M54">
        <v>10</v>
      </c>
      <c r="N54">
        <v>3</v>
      </c>
      <c r="O54">
        <v>150</v>
      </c>
      <c r="P54">
        <v>6</v>
      </c>
      <c r="Q54">
        <v>20</v>
      </c>
      <c r="R54">
        <v>7</v>
      </c>
      <c r="S54">
        <v>6</v>
      </c>
      <c r="T54">
        <v>24</v>
      </c>
      <c r="U54">
        <v>6</v>
      </c>
      <c r="V54">
        <v>6</v>
      </c>
      <c r="W54">
        <v>130</v>
      </c>
      <c r="X54">
        <v>45</v>
      </c>
      <c r="Y54">
        <v>15</v>
      </c>
      <c r="Z54">
        <v>10</v>
      </c>
    </row>
    <row r="55" spans="1:26" ht="12.75">
      <c r="A55" t="s">
        <v>891</v>
      </c>
      <c r="B55" s="104">
        <f>(V55/10.9375)+(Q55/9.2105)+(H55/3.8889)-(S55/12.5)</f>
        <v>6.3942828245193235</v>
      </c>
      <c r="C55" s="142">
        <f>(V55/10.9375)+(Q55/9.2105)+(H55/3.8889)-(S55/12.5)</f>
        <v>6.3942828245193235</v>
      </c>
      <c r="D55" t="s">
        <v>892</v>
      </c>
      <c r="E55" t="s">
        <v>893</v>
      </c>
      <c r="F55">
        <v>260</v>
      </c>
      <c r="G55">
        <v>90</v>
      </c>
      <c r="H55">
        <v>9</v>
      </c>
      <c r="I55">
        <v>15</v>
      </c>
      <c r="J55">
        <v>4</v>
      </c>
      <c r="K55">
        <v>21</v>
      </c>
      <c r="L55">
        <v>0</v>
      </c>
      <c r="M55">
        <v>90</v>
      </c>
      <c r="N55">
        <v>30</v>
      </c>
      <c r="O55">
        <v>1010</v>
      </c>
      <c r="P55">
        <v>42</v>
      </c>
      <c r="Q55">
        <v>12</v>
      </c>
      <c r="R55">
        <v>4</v>
      </c>
      <c r="S55">
        <v>3</v>
      </c>
      <c r="T55">
        <v>13</v>
      </c>
      <c r="U55">
        <v>5</v>
      </c>
      <c r="V55">
        <v>33</v>
      </c>
      <c r="W55">
        <v>130</v>
      </c>
      <c r="X55">
        <v>50</v>
      </c>
      <c r="Y55">
        <v>15</v>
      </c>
      <c r="Z55">
        <v>10</v>
      </c>
    </row>
    <row r="56" spans="1:26" ht="12.75">
      <c r="A56" t="s">
        <v>894</v>
      </c>
      <c r="B56" s="104">
        <f>(V56/10.9375)+(Q56/9.2105)+(H56/3.8889)-(S56/12.5)</f>
        <v>9.725705795978074</v>
      </c>
      <c r="C56" s="142">
        <f>(V56/10.9375)+(Q56/9.2105)+(H56/3.8889)-(S56/12.5)</f>
        <v>9.725705795978074</v>
      </c>
      <c r="D56" t="s">
        <v>895</v>
      </c>
      <c r="E56" t="s">
        <v>896</v>
      </c>
      <c r="F56">
        <v>370</v>
      </c>
      <c r="G56">
        <v>180</v>
      </c>
      <c r="H56">
        <v>20</v>
      </c>
      <c r="I56">
        <v>31</v>
      </c>
      <c r="J56">
        <v>6</v>
      </c>
      <c r="K56">
        <v>28</v>
      </c>
      <c r="L56">
        <v>0</v>
      </c>
      <c r="M56">
        <v>75</v>
      </c>
      <c r="N56">
        <v>24</v>
      </c>
      <c r="O56">
        <v>970</v>
      </c>
      <c r="P56">
        <v>40</v>
      </c>
      <c r="Q56">
        <v>20</v>
      </c>
      <c r="R56">
        <v>7</v>
      </c>
      <c r="S56">
        <v>3</v>
      </c>
      <c r="T56">
        <v>13</v>
      </c>
      <c r="U56">
        <v>6</v>
      </c>
      <c r="V56">
        <v>29</v>
      </c>
      <c r="W56">
        <v>130</v>
      </c>
      <c r="X56">
        <v>50</v>
      </c>
      <c r="Y56">
        <v>15</v>
      </c>
      <c r="Z56">
        <v>10</v>
      </c>
    </row>
    <row r="57" spans="1:26" ht="12.75">
      <c r="A57" t="s">
        <v>897</v>
      </c>
      <c r="B57" s="104">
        <f>(V57/10.9375)+(Q57/9.2105)+(H57/3.8889)-(S57/12.5)</f>
        <v>3.4685693877786585</v>
      </c>
      <c r="C57" s="142">
        <f>(V57/10.9375)+(Q57/9.2105)+(H57/3.8889)-(S57/12.5)</f>
        <v>3.4685693877786585</v>
      </c>
      <c r="D57" t="s">
        <v>898</v>
      </c>
      <c r="E57" t="s">
        <v>899</v>
      </c>
      <c r="F57">
        <v>140</v>
      </c>
      <c r="G57">
        <v>70</v>
      </c>
      <c r="H57">
        <v>7</v>
      </c>
      <c r="I57">
        <v>11</v>
      </c>
      <c r="J57">
        <v>3.5</v>
      </c>
      <c r="K57">
        <v>18</v>
      </c>
      <c r="L57">
        <v>0</v>
      </c>
      <c r="M57">
        <v>25</v>
      </c>
      <c r="N57">
        <v>9</v>
      </c>
      <c r="O57">
        <v>300</v>
      </c>
      <c r="P57">
        <v>12</v>
      </c>
      <c r="Q57">
        <v>10</v>
      </c>
      <c r="R57">
        <v>3</v>
      </c>
      <c r="S57">
        <v>3</v>
      </c>
      <c r="T57">
        <v>13</v>
      </c>
      <c r="U57">
        <v>4</v>
      </c>
      <c r="V57">
        <v>9</v>
      </c>
      <c r="W57">
        <v>130</v>
      </c>
      <c r="X57">
        <v>50</v>
      </c>
      <c r="Y57">
        <v>15</v>
      </c>
      <c r="Z57">
        <v>8</v>
      </c>
    </row>
    <row r="58" spans="1:26" ht="12.75">
      <c r="A58" t="s">
        <v>900</v>
      </c>
      <c r="B58" s="104">
        <f>(V58/10.9375)+(Q58/9.2105)+(H58/3.8889)-(S58/12.5)</f>
        <v>5.348570742880374</v>
      </c>
      <c r="C58" s="142">
        <f>(V58/10.9375)+(Q58/9.2105)+(H58/3.8889)-(S58/12.5)</f>
        <v>5.348570742880374</v>
      </c>
      <c r="D58" t="s">
        <v>901</v>
      </c>
      <c r="E58" t="s">
        <v>902</v>
      </c>
      <c r="F58">
        <v>220</v>
      </c>
      <c r="G58">
        <v>60</v>
      </c>
      <c r="H58">
        <v>6</v>
      </c>
      <c r="I58">
        <v>10</v>
      </c>
      <c r="J58">
        <v>3</v>
      </c>
      <c r="K58">
        <v>15</v>
      </c>
      <c r="L58">
        <v>0</v>
      </c>
      <c r="M58">
        <v>75</v>
      </c>
      <c r="N58">
        <v>25</v>
      </c>
      <c r="O58">
        <v>890</v>
      </c>
      <c r="P58">
        <v>37</v>
      </c>
      <c r="Q58">
        <v>12</v>
      </c>
      <c r="R58">
        <v>4</v>
      </c>
      <c r="S58">
        <v>3</v>
      </c>
      <c r="T58">
        <v>13</v>
      </c>
      <c r="U58">
        <v>5</v>
      </c>
      <c r="V58">
        <v>30</v>
      </c>
      <c r="W58">
        <v>130</v>
      </c>
      <c r="X58">
        <v>50</v>
      </c>
      <c r="Y58">
        <v>20</v>
      </c>
      <c r="Z58">
        <v>10</v>
      </c>
    </row>
    <row r="59" spans="1:26" ht="12.75">
      <c r="A59" t="s">
        <v>903</v>
      </c>
      <c r="B59" s="104">
        <f>(V59/10.9375)+(Q59/9.2105)+(H59/3.8889)-(S59/12.5)</f>
        <v>8.679993714339124</v>
      </c>
      <c r="C59" s="142">
        <f>(V59/10.9375)+(Q59/9.2105)+(H59/3.8889)-(S59/12.5)</f>
        <v>8.679993714339124</v>
      </c>
      <c r="D59" t="s">
        <v>778</v>
      </c>
      <c r="E59" t="s">
        <v>779</v>
      </c>
      <c r="F59">
        <v>330</v>
      </c>
      <c r="G59">
        <v>150</v>
      </c>
      <c r="H59">
        <v>17</v>
      </c>
      <c r="I59">
        <v>26</v>
      </c>
      <c r="J59">
        <v>4.5</v>
      </c>
      <c r="K59">
        <v>22</v>
      </c>
      <c r="L59">
        <v>0</v>
      </c>
      <c r="M59">
        <v>60</v>
      </c>
      <c r="N59">
        <v>19</v>
      </c>
      <c r="O59">
        <v>840</v>
      </c>
      <c r="P59">
        <v>35</v>
      </c>
      <c r="Q59">
        <v>20</v>
      </c>
      <c r="R59">
        <v>7</v>
      </c>
      <c r="S59">
        <v>3</v>
      </c>
      <c r="T59">
        <v>13</v>
      </c>
      <c r="U59">
        <v>6</v>
      </c>
      <c r="V59">
        <v>26</v>
      </c>
      <c r="W59">
        <v>130</v>
      </c>
      <c r="X59">
        <v>50</v>
      </c>
      <c r="Y59">
        <v>20</v>
      </c>
      <c r="Z59">
        <v>10</v>
      </c>
    </row>
    <row r="60" spans="1:26" ht="12.75">
      <c r="A60" t="s">
        <v>904</v>
      </c>
      <c r="B60" s="104">
        <f>(V60/10.9375)+(Q60/9.2105)+(H60/3.8889)-(S60/12.5)</f>
        <v>2.4057141387918834</v>
      </c>
      <c r="C60" s="142">
        <f>(V60/10.9375)+(Q60/9.2105)+(H60/3.8889)-(S60/12.5)</f>
        <v>2.4057141387918834</v>
      </c>
      <c r="D60" t="s">
        <v>762</v>
      </c>
      <c r="E60" t="s">
        <v>905</v>
      </c>
      <c r="F60">
        <v>90</v>
      </c>
      <c r="G60">
        <v>35</v>
      </c>
      <c r="H60">
        <v>4</v>
      </c>
      <c r="I60">
        <v>6</v>
      </c>
      <c r="J60">
        <v>2.5</v>
      </c>
      <c r="K60">
        <v>12</v>
      </c>
      <c r="L60">
        <v>0</v>
      </c>
      <c r="M60">
        <v>10</v>
      </c>
      <c r="N60">
        <v>4</v>
      </c>
      <c r="O60">
        <v>180</v>
      </c>
      <c r="P60">
        <v>7</v>
      </c>
      <c r="Q60">
        <v>9</v>
      </c>
      <c r="R60">
        <v>3</v>
      </c>
      <c r="S60">
        <v>3</v>
      </c>
      <c r="T60">
        <v>13</v>
      </c>
      <c r="U60">
        <v>4</v>
      </c>
      <c r="V60">
        <v>7</v>
      </c>
      <c r="W60">
        <v>130</v>
      </c>
      <c r="X60">
        <v>50</v>
      </c>
      <c r="Y60">
        <v>20</v>
      </c>
      <c r="Z60">
        <v>8</v>
      </c>
    </row>
    <row r="61" spans="1:26" ht="12.75">
      <c r="A61" t="s">
        <v>906</v>
      </c>
      <c r="B61" s="104">
        <f>(V61/10.9375)+(Q61/9.2105)+(H61/3.8889)-(S61/12.5)</f>
        <v>0.4457155265341574</v>
      </c>
      <c r="C61" s="142">
        <f>(V61/10.9375)+(Q61/9.2105)+(H61/3.8889)-(S61/12.5)</f>
        <v>0.4457155265341574</v>
      </c>
      <c r="D61" t="s">
        <v>907</v>
      </c>
      <c r="E61" t="s">
        <v>908</v>
      </c>
      <c r="F61">
        <v>20</v>
      </c>
      <c r="G61">
        <v>0</v>
      </c>
      <c r="H61">
        <v>0</v>
      </c>
      <c r="I61">
        <v>0</v>
      </c>
      <c r="J61">
        <v>0</v>
      </c>
      <c r="K61">
        <v>0</v>
      </c>
      <c r="L61">
        <v>0</v>
      </c>
      <c r="M61">
        <v>0</v>
      </c>
      <c r="N61">
        <v>0</v>
      </c>
      <c r="O61">
        <v>10</v>
      </c>
      <c r="P61">
        <v>0</v>
      </c>
      <c r="Q61">
        <v>4</v>
      </c>
      <c r="R61">
        <v>1</v>
      </c>
      <c r="S61">
        <v>1</v>
      </c>
      <c r="T61">
        <v>6</v>
      </c>
      <c r="U61">
        <v>2</v>
      </c>
      <c r="V61">
        <v>1</v>
      </c>
      <c r="W61">
        <v>45</v>
      </c>
      <c r="X61">
        <v>25</v>
      </c>
      <c r="Y61">
        <v>2</v>
      </c>
      <c r="Z61">
        <v>4</v>
      </c>
    </row>
    <row r="62" spans="1:26" ht="12.75">
      <c r="A62" t="s">
        <v>909</v>
      </c>
      <c r="B62" s="104">
        <f>(V62/10.9375)+(Q62/9.2105)+(H62/3.8889)-(S62/12.5)</f>
        <v>1.5742877142977258</v>
      </c>
      <c r="C62" s="142">
        <f>(V62/10.9375)+(Q62/9.2105)+(H62/3.8889)-(S62/12.5)</f>
        <v>1.5742877142977258</v>
      </c>
      <c r="D62" t="s">
        <v>910</v>
      </c>
      <c r="E62" t="s">
        <v>868</v>
      </c>
      <c r="F62">
        <v>60</v>
      </c>
      <c r="G62">
        <v>15</v>
      </c>
      <c r="H62">
        <v>1.5</v>
      </c>
      <c r="I62">
        <v>3</v>
      </c>
      <c r="J62">
        <v>0</v>
      </c>
      <c r="K62">
        <v>0</v>
      </c>
      <c r="L62">
        <v>0</v>
      </c>
      <c r="M62">
        <v>0</v>
      </c>
      <c r="N62">
        <v>0</v>
      </c>
      <c r="O62">
        <v>140</v>
      </c>
      <c r="P62">
        <v>6</v>
      </c>
      <c r="Q62">
        <v>10</v>
      </c>
      <c r="R62">
        <v>3</v>
      </c>
      <c r="S62">
        <v>1</v>
      </c>
      <c r="T62">
        <v>2</v>
      </c>
      <c r="U62">
        <v>0</v>
      </c>
      <c r="V62">
        <v>2</v>
      </c>
      <c r="W62">
        <v>0</v>
      </c>
      <c r="X62">
        <v>0</v>
      </c>
      <c r="Y62">
        <v>2</v>
      </c>
      <c r="Z62">
        <v>4</v>
      </c>
    </row>
    <row r="63" spans="1:26" ht="12.75">
      <c r="A63" t="s">
        <v>911</v>
      </c>
      <c r="B63" s="104">
        <f>(V63/10.9375)+(Q63/9.2105)+(H63/3.8889)-(S63/12.5)</f>
        <v>5.628575167391206</v>
      </c>
      <c r="C63" s="142">
        <f>(V63/10.9375)+(Q63/9.2105)+(H63/3.8889)-(S63/12.5)</f>
        <v>5.628575167391206</v>
      </c>
      <c r="D63" t="s">
        <v>852</v>
      </c>
      <c r="E63" t="s">
        <v>912</v>
      </c>
      <c r="F63">
        <v>210</v>
      </c>
      <c r="G63">
        <v>70</v>
      </c>
      <c r="H63">
        <v>8</v>
      </c>
      <c r="I63">
        <v>13</v>
      </c>
      <c r="J63">
        <v>1.5</v>
      </c>
      <c r="K63">
        <v>7</v>
      </c>
      <c r="L63">
        <v>0</v>
      </c>
      <c r="M63">
        <v>5</v>
      </c>
      <c r="N63">
        <v>2</v>
      </c>
      <c r="O63">
        <v>60</v>
      </c>
      <c r="P63">
        <v>2</v>
      </c>
      <c r="Q63">
        <v>31</v>
      </c>
      <c r="R63">
        <v>10</v>
      </c>
      <c r="S63">
        <v>2</v>
      </c>
      <c r="T63">
        <v>9</v>
      </c>
      <c r="U63">
        <v>25</v>
      </c>
      <c r="V63">
        <v>4</v>
      </c>
      <c r="W63">
        <v>0</v>
      </c>
      <c r="X63">
        <v>170</v>
      </c>
      <c r="Y63">
        <v>8</v>
      </c>
      <c r="Z63">
        <v>2</v>
      </c>
    </row>
    <row r="64" spans="1:26" ht="12.75">
      <c r="A64" t="s">
        <v>913</v>
      </c>
      <c r="B64" s="104">
        <f>(V64/10.9375)+(Q64/9.2105)+(H64/3.8889)-(S64/12.5)</f>
        <v>2.8285704326754053</v>
      </c>
      <c r="C64" s="142">
        <f>(V64/10.9375)+(Q64/9.2105)+(H64/3.8889)-(S64/12.5)</f>
        <v>2.8285704326754053</v>
      </c>
      <c r="D64" t="s">
        <v>914</v>
      </c>
      <c r="E64" t="s">
        <v>915</v>
      </c>
      <c r="F64">
        <v>100</v>
      </c>
      <c r="G64">
        <v>50</v>
      </c>
      <c r="H64">
        <v>6</v>
      </c>
      <c r="I64">
        <v>9</v>
      </c>
      <c r="J64">
        <v>1</v>
      </c>
      <c r="K64">
        <v>5</v>
      </c>
      <c r="L64">
        <v>0</v>
      </c>
      <c r="M64">
        <v>20</v>
      </c>
      <c r="N64">
        <v>7</v>
      </c>
      <c r="O64">
        <v>340</v>
      </c>
      <c r="P64">
        <v>14</v>
      </c>
      <c r="Q64">
        <v>11</v>
      </c>
      <c r="R64">
        <v>4</v>
      </c>
      <c r="S64">
        <v>0</v>
      </c>
      <c r="T64">
        <v>0</v>
      </c>
      <c r="U64">
        <v>3</v>
      </c>
      <c r="V64">
        <v>1</v>
      </c>
      <c r="W64">
        <v>0</v>
      </c>
      <c r="X64">
        <v>0</v>
      </c>
      <c r="Y64">
        <v>2</v>
      </c>
      <c r="Z64">
        <v>2</v>
      </c>
    </row>
    <row r="65" spans="1:26" ht="12.75">
      <c r="A65" t="s">
        <v>916</v>
      </c>
      <c r="B65" s="104">
        <f>(V65/10.9375)+(Q65/9.2105)+(H65/3.8889)-(S65/12.5)</f>
        <v>5.245702302082146</v>
      </c>
      <c r="C65" s="142">
        <f>(V65/10.9375)+(Q65/9.2105)+(H65/3.8889)-(S65/12.5)</f>
        <v>5.245702302082146</v>
      </c>
      <c r="D65" t="s">
        <v>917</v>
      </c>
      <c r="E65" t="s">
        <v>918</v>
      </c>
      <c r="F65">
        <v>190</v>
      </c>
      <c r="G65">
        <v>170</v>
      </c>
      <c r="H65">
        <v>18</v>
      </c>
      <c r="I65">
        <v>28</v>
      </c>
      <c r="J65">
        <v>3.5</v>
      </c>
      <c r="K65">
        <v>17</v>
      </c>
      <c r="L65">
        <v>0</v>
      </c>
      <c r="M65">
        <v>20</v>
      </c>
      <c r="N65">
        <v>7</v>
      </c>
      <c r="O65">
        <v>500</v>
      </c>
      <c r="P65">
        <v>21</v>
      </c>
      <c r="Q65">
        <v>4</v>
      </c>
      <c r="R65">
        <v>1</v>
      </c>
      <c r="S65">
        <v>0</v>
      </c>
      <c r="T65">
        <v>0</v>
      </c>
      <c r="U65">
        <v>2</v>
      </c>
      <c r="V65">
        <v>2</v>
      </c>
      <c r="W65">
        <v>0</v>
      </c>
      <c r="X65">
        <v>0</v>
      </c>
      <c r="Y65">
        <v>6</v>
      </c>
      <c r="Z65">
        <v>0</v>
      </c>
    </row>
    <row r="66" spans="1:26" ht="12.75">
      <c r="A66" t="s">
        <v>919</v>
      </c>
      <c r="B66" s="104">
        <f>(V66/10.9375)+(Q66/9.2105)+(H66/3.8889)-(S66/12.5)</f>
        <v>1.2057133224588221</v>
      </c>
      <c r="C66" s="142">
        <f>(V66/10.9375)+(Q66/9.2105)+(H66/3.8889)-(S66/12.5)</f>
        <v>1.2057133224588221</v>
      </c>
      <c r="D66" t="s">
        <v>914</v>
      </c>
      <c r="E66" t="s">
        <v>915</v>
      </c>
      <c r="F66">
        <v>40</v>
      </c>
      <c r="G66">
        <v>25</v>
      </c>
      <c r="H66">
        <v>3</v>
      </c>
      <c r="I66">
        <v>4</v>
      </c>
      <c r="J66">
        <v>0</v>
      </c>
      <c r="K66">
        <v>0</v>
      </c>
      <c r="L66">
        <v>0</v>
      </c>
      <c r="M66">
        <v>0</v>
      </c>
      <c r="N66">
        <v>0</v>
      </c>
      <c r="O66">
        <v>730</v>
      </c>
      <c r="P66">
        <v>30</v>
      </c>
      <c r="Q66">
        <v>4</v>
      </c>
      <c r="R66">
        <v>1</v>
      </c>
      <c r="S66">
        <v>0</v>
      </c>
      <c r="T66">
        <v>0</v>
      </c>
      <c r="U66">
        <v>3</v>
      </c>
      <c r="V66">
        <v>0</v>
      </c>
      <c r="W66">
        <v>0</v>
      </c>
      <c r="X66">
        <v>4</v>
      </c>
      <c r="Y66">
        <v>0</v>
      </c>
      <c r="Z66">
        <v>0</v>
      </c>
    </row>
    <row r="67" spans="1:26" ht="12.75">
      <c r="A67" t="s">
        <v>920</v>
      </c>
      <c r="B67" s="104">
        <f>(V67/10.9375)+(Q67/9.2105)+(H67/3.8889)-(S67/12.5)</f>
        <v>1.6028577877674404</v>
      </c>
      <c r="C67" s="142">
        <f>(V67/10.9375)+(Q67/9.2105)+(H67/3.8889)-(S67/12.5)</f>
        <v>1.6028577877674404</v>
      </c>
      <c r="D67" t="s">
        <v>914</v>
      </c>
      <c r="E67" t="s">
        <v>915</v>
      </c>
      <c r="F67">
        <v>60</v>
      </c>
      <c r="G67">
        <v>20</v>
      </c>
      <c r="H67">
        <v>2.5</v>
      </c>
      <c r="I67">
        <v>4</v>
      </c>
      <c r="J67">
        <v>0</v>
      </c>
      <c r="K67">
        <v>0</v>
      </c>
      <c r="L67">
        <v>0</v>
      </c>
      <c r="M67">
        <v>0</v>
      </c>
      <c r="N67">
        <v>0</v>
      </c>
      <c r="O67">
        <v>730</v>
      </c>
      <c r="P67">
        <v>30</v>
      </c>
      <c r="Q67">
        <v>8</v>
      </c>
      <c r="R67">
        <v>3</v>
      </c>
      <c r="S67">
        <v>0</v>
      </c>
      <c r="T67">
        <v>0</v>
      </c>
      <c r="U67">
        <v>1</v>
      </c>
      <c r="V67">
        <v>1</v>
      </c>
      <c r="W67">
        <v>0</v>
      </c>
      <c r="X67">
        <v>0</v>
      </c>
      <c r="Y67">
        <v>0</v>
      </c>
      <c r="Z67">
        <v>0</v>
      </c>
    </row>
    <row r="68" spans="1:26" ht="12.75">
      <c r="A68" t="s">
        <v>921</v>
      </c>
      <c r="B68" s="104">
        <f>(V68/10.9375)+(Q68/9.2105)+(H68/3.8889)-(S68/12.5)</f>
        <v>4.925706057182321</v>
      </c>
      <c r="C68" s="142">
        <f>(V68/10.9375)+(Q68/9.2105)+(H68/3.8889)-(S68/12.5)</f>
        <v>4.925706057182321</v>
      </c>
      <c r="D68" t="s">
        <v>917</v>
      </c>
      <c r="E68" t="s">
        <v>918</v>
      </c>
      <c r="F68">
        <v>170</v>
      </c>
      <c r="G68">
        <v>130</v>
      </c>
      <c r="H68">
        <v>15</v>
      </c>
      <c r="I68">
        <v>23</v>
      </c>
      <c r="J68">
        <v>2.5</v>
      </c>
      <c r="K68">
        <v>12</v>
      </c>
      <c r="L68">
        <v>0</v>
      </c>
      <c r="M68">
        <v>20</v>
      </c>
      <c r="N68">
        <v>6</v>
      </c>
      <c r="O68">
        <v>530</v>
      </c>
      <c r="P68">
        <v>22</v>
      </c>
      <c r="Q68">
        <v>9</v>
      </c>
      <c r="R68">
        <v>3</v>
      </c>
      <c r="S68">
        <v>0</v>
      </c>
      <c r="T68">
        <v>0</v>
      </c>
      <c r="U68">
        <v>4</v>
      </c>
      <c r="V68">
        <v>1</v>
      </c>
      <c r="W68">
        <v>0</v>
      </c>
      <c r="X68">
        <v>0</v>
      </c>
      <c r="Y68">
        <v>4</v>
      </c>
      <c r="Z68">
        <v>0</v>
      </c>
    </row>
    <row r="69" spans="1:26" ht="12.75">
      <c r="A69" t="s">
        <v>922</v>
      </c>
      <c r="B69" s="104">
        <f>(V69/10.9375)+(Q69/9.2105)+(H69/3.8889)-(S69/12.5)</f>
        <v>7.828571918419126</v>
      </c>
      <c r="C69" s="142">
        <f>(V69/10.9375)+(Q69/9.2105)+(H69/3.8889)-(S69/12.5)</f>
        <v>7.828571918419126</v>
      </c>
      <c r="D69" t="s">
        <v>923</v>
      </c>
      <c r="E69" t="s">
        <v>924</v>
      </c>
      <c r="F69">
        <v>300</v>
      </c>
      <c r="G69">
        <v>110</v>
      </c>
      <c r="H69">
        <v>12</v>
      </c>
      <c r="I69">
        <v>19</v>
      </c>
      <c r="J69">
        <v>5</v>
      </c>
      <c r="K69">
        <v>24</v>
      </c>
      <c r="L69">
        <v>0</v>
      </c>
      <c r="M69">
        <v>260</v>
      </c>
      <c r="N69">
        <v>87</v>
      </c>
      <c r="O69">
        <v>820</v>
      </c>
      <c r="P69">
        <v>34</v>
      </c>
      <c r="Q69">
        <v>30</v>
      </c>
      <c r="R69">
        <v>10</v>
      </c>
      <c r="S69">
        <v>2</v>
      </c>
      <c r="T69">
        <v>8</v>
      </c>
      <c r="U69">
        <v>3</v>
      </c>
      <c r="V69">
        <v>18</v>
      </c>
      <c r="W69">
        <v>10</v>
      </c>
      <c r="X69">
        <v>0</v>
      </c>
      <c r="Y69">
        <v>30</v>
      </c>
      <c r="Z69">
        <v>20</v>
      </c>
    </row>
    <row r="70" spans="1:26" ht="12.75">
      <c r="A70" t="s">
        <v>925</v>
      </c>
      <c r="B70" s="104">
        <f>(V70/10.9375)+(Q70/9.2105)+(H70/3.8889)-(S70/12.5)</f>
        <v>9.925707118439231</v>
      </c>
      <c r="C70" s="142">
        <f>(V70/10.9375)+(Q70/9.2105)+(H70/3.8889)-(S70/12.5)</f>
        <v>9.925707118439231</v>
      </c>
      <c r="D70" t="s">
        <v>926</v>
      </c>
      <c r="E70" t="s">
        <v>927</v>
      </c>
      <c r="F70">
        <v>370</v>
      </c>
      <c r="G70">
        <v>200</v>
      </c>
      <c r="H70">
        <v>22</v>
      </c>
      <c r="I70">
        <v>34</v>
      </c>
      <c r="J70">
        <v>8</v>
      </c>
      <c r="K70">
        <v>42</v>
      </c>
      <c r="L70">
        <v>0</v>
      </c>
      <c r="M70">
        <v>45</v>
      </c>
      <c r="N70">
        <v>15</v>
      </c>
      <c r="O70">
        <v>850</v>
      </c>
      <c r="P70">
        <v>35</v>
      </c>
      <c r="Q70">
        <v>29</v>
      </c>
      <c r="R70">
        <v>10</v>
      </c>
      <c r="S70">
        <v>2</v>
      </c>
      <c r="T70">
        <v>8</v>
      </c>
      <c r="U70">
        <v>2</v>
      </c>
      <c r="V70">
        <v>14</v>
      </c>
      <c r="W70">
        <v>6</v>
      </c>
      <c r="X70">
        <v>2</v>
      </c>
      <c r="Y70">
        <v>25</v>
      </c>
      <c r="Z70">
        <v>15</v>
      </c>
    </row>
    <row r="71" spans="1:26" ht="12.75">
      <c r="A71" t="s">
        <v>928</v>
      </c>
      <c r="B71" s="104">
        <f>(V71/10.9375)+(Q71/9.2105)+(H71/3.8889)-(S71/12.5)</f>
        <v>11.95998946947102</v>
      </c>
      <c r="C71" s="142">
        <f>(V71/10.9375)+(Q71/9.2105)+(H71/3.8889)-(S71/12.5)</f>
        <v>11.95998946947102</v>
      </c>
      <c r="D71" t="s">
        <v>797</v>
      </c>
      <c r="E71" t="s">
        <v>841</v>
      </c>
      <c r="F71">
        <v>450</v>
      </c>
      <c r="G71">
        <v>250</v>
      </c>
      <c r="H71">
        <v>27</v>
      </c>
      <c r="I71">
        <v>42</v>
      </c>
      <c r="J71">
        <v>10</v>
      </c>
      <c r="K71">
        <v>51</v>
      </c>
      <c r="L71">
        <v>0</v>
      </c>
      <c r="M71">
        <v>285</v>
      </c>
      <c r="N71">
        <v>95</v>
      </c>
      <c r="O71">
        <v>920</v>
      </c>
      <c r="P71">
        <v>38</v>
      </c>
      <c r="Q71">
        <v>30</v>
      </c>
      <c r="R71">
        <v>10</v>
      </c>
      <c r="S71">
        <v>2</v>
      </c>
      <c r="T71">
        <v>8</v>
      </c>
      <c r="U71">
        <v>2</v>
      </c>
      <c r="V71">
        <v>21</v>
      </c>
      <c r="W71">
        <v>10</v>
      </c>
      <c r="X71">
        <v>2</v>
      </c>
      <c r="Y71">
        <v>30</v>
      </c>
      <c r="Z71">
        <v>20</v>
      </c>
    </row>
    <row r="72" spans="1:26" ht="12.75">
      <c r="A72" t="s">
        <v>929</v>
      </c>
      <c r="B72" s="104">
        <f>(V72/10.9375)+(Q72/9.2105)+(H72/3.8889)-(S72/12.5)</f>
        <v>4.000006171458799</v>
      </c>
      <c r="C72" s="142">
        <f>(V72/10.9375)+(Q72/9.2105)+(H72/3.8889)-(S72/12.5)</f>
        <v>4.000006171458799</v>
      </c>
      <c r="D72" t="s">
        <v>821</v>
      </c>
      <c r="E72" t="s">
        <v>930</v>
      </c>
      <c r="F72">
        <v>160</v>
      </c>
      <c r="G72">
        <v>30</v>
      </c>
      <c r="H72">
        <v>3</v>
      </c>
      <c r="I72">
        <v>5</v>
      </c>
      <c r="J72">
        <v>0.5</v>
      </c>
      <c r="K72">
        <v>3</v>
      </c>
      <c r="L72">
        <v>0</v>
      </c>
      <c r="M72">
        <v>0</v>
      </c>
      <c r="N72">
        <v>0</v>
      </c>
      <c r="O72">
        <v>280</v>
      </c>
      <c r="P72">
        <v>12</v>
      </c>
      <c r="Q72">
        <v>27</v>
      </c>
      <c r="R72">
        <v>9</v>
      </c>
      <c r="S72">
        <v>2</v>
      </c>
      <c r="T72">
        <v>7</v>
      </c>
      <c r="U72">
        <v>2</v>
      </c>
      <c r="V72">
        <v>5</v>
      </c>
      <c r="W72">
        <v>2</v>
      </c>
      <c r="X72">
        <v>0</v>
      </c>
      <c r="Y72">
        <v>15</v>
      </c>
      <c r="Z72">
        <v>10</v>
      </c>
    </row>
    <row r="73" spans="1:26" ht="12.75">
      <c r="A73" t="s">
        <v>931</v>
      </c>
      <c r="B73" s="104">
        <f>(V73/10.9375)+(Q73/9.2105)+(H73/3.8889)-(S73/12.5)</f>
        <v>11.142851722530054</v>
      </c>
      <c r="C73" s="142">
        <f>(V73/10.9375)+(Q73/9.2105)+(H73/3.8889)-(S73/12.5)</f>
        <v>11.142851722530054</v>
      </c>
      <c r="D73" t="s">
        <v>932</v>
      </c>
      <c r="E73" t="s">
        <v>933</v>
      </c>
      <c r="F73">
        <v>420</v>
      </c>
      <c r="G73">
        <v>210</v>
      </c>
      <c r="H73">
        <v>23</v>
      </c>
      <c r="I73">
        <v>35</v>
      </c>
      <c r="J73">
        <v>12</v>
      </c>
      <c r="K73">
        <v>59</v>
      </c>
      <c r="L73">
        <v>0</v>
      </c>
      <c r="M73">
        <v>235</v>
      </c>
      <c r="N73">
        <v>79</v>
      </c>
      <c r="O73">
        <v>1160</v>
      </c>
      <c r="P73">
        <v>48</v>
      </c>
      <c r="Q73">
        <v>37</v>
      </c>
      <c r="R73">
        <v>12</v>
      </c>
      <c r="S73">
        <v>2</v>
      </c>
      <c r="T73">
        <v>7</v>
      </c>
      <c r="U73">
        <v>3</v>
      </c>
      <c r="V73">
        <v>15</v>
      </c>
      <c r="W73">
        <v>10</v>
      </c>
      <c r="X73">
        <v>0</v>
      </c>
      <c r="Y73">
        <v>15</v>
      </c>
      <c r="Z73">
        <v>15</v>
      </c>
    </row>
    <row r="74" spans="1:26" ht="12.75">
      <c r="A74" t="s">
        <v>934</v>
      </c>
      <c r="B74" s="104">
        <f>(V74/10.9375)+(Q74/9.2105)+(H74/3.8889)-(S74/12.5)</f>
        <v>12.742850644992746</v>
      </c>
      <c r="C74" s="142">
        <f>(V74/10.9375)+(Q74/9.2105)+(H74/3.8889)-(S74/12.5)</f>
        <v>12.742850644992746</v>
      </c>
      <c r="D74" t="s">
        <v>849</v>
      </c>
      <c r="E74" t="s">
        <v>850</v>
      </c>
      <c r="F74">
        <v>480</v>
      </c>
      <c r="G74">
        <v>240</v>
      </c>
      <c r="H74">
        <v>27</v>
      </c>
      <c r="I74">
        <v>42</v>
      </c>
      <c r="J74">
        <v>12</v>
      </c>
      <c r="K74">
        <v>62</v>
      </c>
      <c r="L74">
        <v>0</v>
      </c>
      <c r="M74">
        <v>235</v>
      </c>
      <c r="N74">
        <v>79</v>
      </c>
      <c r="O74">
        <v>1270</v>
      </c>
      <c r="P74">
        <v>53</v>
      </c>
      <c r="Q74">
        <v>43</v>
      </c>
      <c r="R74">
        <v>14</v>
      </c>
      <c r="S74">
        <v>3</v>
      </c>
      <c r="T74">
        <v>12</v>
      </c>
      <c r="U74">
        <v>4</v>
      </c>
      <c r="V74">
        <v>15</v>
      </c>
      <c r="W74">
        <v>15</v>
      </c>
      <c r="X74">
        <v>0</v>
      </c>
      <c r="Y74">
        <v>15</v>
      </c>
      <c r="Z74">
        <v>20</v>
      </c>
    </row>
    <row r="75" spans="1:26" ht="12.75">
      <c r="A75" t="s">
        <v>935</v>
      </c>
      <c r="B75" s="104">
        <f>(V75/10.9375)+(Q75/9.2105)+(H75/3.8889)-(S75/12.5)</f>
        <v>13.879986922550156</v>
      </c>
      <c r="C75" s="142">
        <f>(V75/10.9375)+(Q75/9.2105)+(H75/3.8889)-(S75/12.5)</f>
        <v>13.879986922550156</v>
      </c>
      <c r="D75" t="s">
        <v>840</v>
      </c>
      <c r="E75" t="s">
        <v>912</v>
      </c>
      <c r="F75">
        <v>510</v>
      </c>
      <c r="G75">
        <v>290</v>
      </c>
      <c r="H75">
        <v>33</v>
      </c>
      <c r="I75">
        <v>50</v>
      </c>
      <c r="J75">
        <v>14</v>
      </c>
      <c r="K75">
        <v>71</v>
      </c>
      <c r="L75">
        <v>0</v>
      </c>
      <c r="M75">
        <v>250</v>
      </c>
      <c r="N75">
        <v>83</v>
      </c>
      <c r="O75">
        <v>1170</v>
      </c>
      <c r="P75">
        <v>49</v>
      </c>
      <c r="Q75">
        <v>36</v>
      </c>
      <c r="R75">
        <v>12</v>
      </c>
      <c r="S75">
        <v>2</v>
      </c>
      <c r="T75">
        <v>6</v>
      </c>
      <c r="U75">
        <v>2</v>
      </c>
      <c r="V75">
        <v>18</v>
      </c>
      <c r="W75">
        <v>6</v>
      </c>
      <c r="X75">
        <v>0</v>
      </c>
      <c r="Y75">
        <v>10</v>
      </c>
      <c r="Z75">
        <v>20</v>
      </c>
    </row>
    <row r="76" spans="1:26" ht="12.75">
      <c r="A76" t="s">
        <v>936</v>
      </c>
      <c r="B76" s="104">
        <f>(V76/10.9375)+(Q76/9.2105)+(H76/3.8889)-(S76/12.5)</f>
        <v>15.47998584501285</v>
      </c>
      <c r="C76" s="142">
        <f>(V76/10.9375)+(Q76/9.2105)+(H76/3.8889)-(S76/12.5)</f>
        <v>15.47998584501285</v>
      </c>
      <c r="D76" t="s">
        <v>926</v>
      </c>
      <c r="E76" t="s">
        <v>937</v>
      </c>
      <c r="F76">
        <v>570</v>
      </c>
      <c r="G76">
        <v>330</v>
      </c>
      <c r="H76">
        <v>37</v>
      </c>
      <c r="I76">
        <v>57</v>
      </c>
      <c r="J76">
        <v>15</v>
      </c>
      <c r="K76">
        <v>74</v>
      </c>
      <c r="L76">
        <v>0</v>
      </c>
      <c r="M76">
        <v>250</v>
      </c>
      <c r="N76">
        <v>83</v>
      </c>
      <c r="O76">
        <v>1280</v>
      </c>
      <c r="P76">
        <v>53</v>
      </c>
      <c r="Q76">
        <v>42</v>
      </c>
      <c r="R76">
        <v>14</v>
      </c>
      <c r="S76">
        <v>3</v>
      </c>
      <c r="T76">
        <v>11</v>
      </c>
      <c r="U76">
        <v>3</v>
      </c>
      <c r="V76">
        <v>18</v>
      </c>
      <c r="W76">
        <v>10</v>
      </c>
      <c r="X76">
        <v>0</v>
      </c>
      <c r="Y76">
        <v>10</v>
      </c>
      <c r="Z76">
        <v>20</v>
      </c>
    </row>
    <row r="77" spans="1:26" ht="12.75">
      <c r="A77" t="s">
        <v>938</v>
      </c>
      <c r="B77" s="104">
        <f>(V77/10.9375)+(Q77/9.2105)+(H77/3.8889)-(S77/12.5)</f>
        <v>11.479990710290892</v>
      </c>
      <c r="C77" s="142">
        <f>(V77/10.9375)+(Q77/9.2105)+(H77/3.8889)-(S77/12.5)</f>
        <v>11.479990710290892</v>
      </c>
      <c r="D77" t="s">
        <v>818</v>
      </c>
      <c r="E77" t="s">
        <v>819</v>
      </c>
      <c r="F77">
        <v>430</v>
      </c>
      <c r="G77">
        <v>240</v>
      </c>
      <c r="H77">
        <v>27</v>
      </c>
      <c r="I77">
        <v>42</v>
      </c>
      <c r="J77">
        <v>12</v>
      </c>
      <c r="K77">
        <v>62</v>
      </c>
      <c r="L77">
        <v>0</v>
      </c>
      <c r="M77">
        <v>30</v>
      </c>
      <c r="N77">
        <v>10</v>
      </c>
      <c r="O77">
        <v>1080</v>
      </c>
      <c r="P77">
        <v>45</v>
      </c>
      <c r="Q77">
        <v>34</v>
      </c>
      <c r="R77">
        <v>11</v>
      </c>
      <c r="S77">
        <v>2</v>
      </c>
      <c r="T77">
        <v>6</v>
      </c>
      <c r="U77">
        <v>2</v>
      </c>
      <c r="V77">
        <v>11</v>
      </c>
      <c r="W77">
        <v>0</v>
      </c>
      <c r="X77">
        <v>0</v>
      </c>
      <c r="Y77">
        <v>6</v>
      </c>
      <c r="Z77">
        <v>15</v>
      </c>
    </row>
    <row r="78" spans="1:26" ht="12.75">
      <c r="A78" t="s">
        <v>939</v>
      </c>
      <c r="B78" s="104">
        <f>(V78/10.9375)+(Q78/9.2105)+(H78/3.8889)-(S78/12.5)</f>
        <v>12.97141789397719</v>
      </c>
      <c r="C78" s="142">
        <f>(V78/10.9375)+(Q78/9.2105)+(H78/3.8889)-(S78/12.5)</f>
        <v>12.97141789397719</v>
      </c>
      <c r="D78" t="s">
        <v>872</v>
      </c>
      <c r="E78" t="s">
        <v>873</v>
      </c>
      <c r="F78">
        <v>480</v>
      </c>
      <c r="G78">
        <v>280</v>
      </c>
      <c r="H78">
        <v>31</v>
      </c>
      <c r="I78">
        <v>48</v>
      </c>
      <c r="J78">
        <v>13</v>
      </c>
      <c r="K78">
        <v>65</v>
      </c>
      <c r="L78">
        <v>0</v>
      </c>
      <c r="M78">
        <v>30</v>
      </c>
      <c r="N78">
        <v>10</v>
      </c>
      <c r="O78">
        <v>1190</v>
      </c>
      <c r="P78">
        <v>50</v>
      </c>
      <c r="Q78">
        <v>39</v>
      </c>
      <c r="R78">
        <v>13</v>
      </c>
      <c r="S78">
        <v>3</v>
      </c>
      <c r="T78">
        <v>11</v>
      </c>
      <c r="U78">
        <v>3</v>
      </c>
      <c r="V78">
        <v>11</v>
      </c>
      <c r="W78">
        <v>4</v>
      </c>
      <c r="X78">
        <v>0</v>
      </c>
      <c r="Y78">
        <v>8</v>
      </c>
      <c r="Z78">
        <v>15</v>
      </c>
    </row>
    <row r="79" spans="1:26" ht="12.75">
      <c r="A79" t="s">
        <v>940</v>
      </c>
      <c r="B79" s="104">
        <f>(V79/10.9375)+(Q79/9.2105)+(H79/3.8889)-(S79/12.5)</f>
        <v>10.988569453139545</v>
      </c>
      <c r="C79" s="142">
        <f>(V79/10.9375)+(Q79/9.2105)+(H79/3.8889)-(S79/12.5)</f>
        <v>10.988569453139545</v>
      </c>
      <c r="D79" t="s">
        <v>786</v>
      </c>
      <c r="E79" t="s">
        <v>790</v>
      </c>
      <c r="F79">
        <v>410</v>
      </c>
      <c r="G79">
        <v>180</v>
      </c>
      <c r="H79">
        <v>20</v>
      </c>
      <c r="I79">
        <v>31</v>
      </c>
      <c r="J79">
        <v>8</v>
      </c>
      <c r="K79">
        <v>41</v>
      </c>
      <c r="L79">
        <v>0</v>
      </c>
      <c r="M79">
        <v>30</v>
      </c>
      <c r="N79">
        <v>10</v>
      </c>
      <c r="O79">
        <v>1180</v>
      </c>
      <c r="P79">
        <v>49</v>
      </c>
      <c r="Q79">
        <v>41</v>
      </c>
      <c r="R79">
        <v>14</v>
      </c>
      <c r="S79">
        <v>2</v>
      </c>
      <c r="T79">
        <v>6</v>
      </c>
      <c r="U79">
        <v>3</v>
      </c>
      <c r="V79">
        <v>17</v>
      </c>
      <c r="W79">
        <v>0</v>
      </c>
      <c r="X79">
        <v>2</v>
      </c>
      <c r="Y79">
        <v>6</v>
      </c>
      <c r="Z79">
        <v>15</v>
      </c>
    </row>
    <row r="80" spans="1:26" ht="12.75">
      <c r="A80" t="s">
        <v>941</v>
      </c>
      <c r="B80" s="104">
        <f>(V80/10.9375)+(Q80/9.2105)+(H80/3.8889)-(S80/12.5)</f>
        <v>12.479996636825843</v>
      </c>
      <c r="C80" s="142">
        <f>(V80/10.9375)+(Q80/9.2105)+(H80/3.8889)-(S80/12.5)</f>
        <v>12.479996636825843</v>
      </c>
      <c r="D80" t="s">
        <v>942</v>
      </c>
      <c r="E80" t="s">
        <v>943</v>
      </c>
      <c r="F80">
        <v>470</v>
      </c>
      <c r="G80">
        <v>220</v>
      </c>
      <c r="H80">
        <v>24</v>
      </c>
      <c r="I80">
        <v>37</v>
      </c>
      <c r="J80">
        <v>9</v>
      </c>
      <c r="K80">
        <v>45</v>
      </c>
      <c r="L80">
        <v>0</v>
      </c>
      <c r="M80">
        <v>30</v>
      </c>
      <c r="N80">
        <v>10</v>
      </c>
      <c r="O80">
        <v>1290</v>
      </c>
      <c r="P80">
        <v>54</v>
      </c>
      <c r="Q80">
        <v>46</v>
      </c>
      <c r="R80">
        <v>15</v>
      </c>
      <c r="S80">
        <v>3</v>
      </c>
      <c r="T80">
        <v>11</v>
      </c>
      <c r="U80">
        <v>4</v>
      </c>
      <c r="V80">
        <v>17</v>
      </c>
      <c r="W80">
        <v>4</v>
      </c>
      <c r="X80">
        <v>2</v>
      </c>
      <c r="Y80">
        <v>8</v>
      </c>
      <c r="Z80">
        <v>15</v>
      </c>
    </row>
    <row r="81" spans="1:26" ht="12.75">
      <c r="A81" t="s">
        <v>944</v>
      </c>
      <c r="B81" s="104">
        <f>(V81/10.9375)+(Q81/9.2105)+(H81/3.8889)-(S81/12.5)</f>
        <v>17.34285026950666</v>
      </c>
      <c r="C81" s="142">
        <f>(V81/10.9375)+(Q81/9.2105)+(H81/3.8889)-(S81/12.5)</f>
        <v>17.34285026950666</v>
      </c>
      <c r="D81" t="s">
        <v>945</v>
      </c>
      <c r="E81" t="s">
        <v>890</v>
      </c>
      <c r="F81">
        <v>660</v>
      </c>
      <c r="G81">
        <v>300</v>
      </c>
      <c r="H81">
        <v>33</v>
      </c>
      <c r="I81">
        <v>52</v>
      </c>
      <c r="J81">
        <v>12</v>
      </c>
      <c r="K81">
        <v>59</v>
      </c>
      <c r="L81">
        <v>1</v>
      </c>
      <c r="M81">
        <v>300</v>
      </c>
      <c r="N81">
        <v>99</v>
      </c>
      <c r="O81">
        <v>1580</v>
      </c>
      <c r="P81">
        <v>66</v>
      </c>
      <c r="Q81">
        <v>56</v>
      </c>
      <c r="R81">
        <v>19</v>
      </c>
      <c r="S81">
        <v>3</v>
      </c>
      <c r="T81">
        <v>11</v>
      </c>
      <c r="U81">
        <v>7</v>
      </c>
      <c r="V81">
        <v>33</v>
      </c>
      <c r="W81">
        <v>20</v>
      </c>
      <c r="X81">
        <v>4</v>
      </c>
      <c r="Y81">
        <v>20</v>
      </c>
      <c r="Z81">
        <v>30</v>
      </c>
    </row>
    <row r="82" spans="1:26" ht="12.75">
      <c r="A82" t="s">
        <v>946</v>
      </c>
      <c r="B82" s="104">
        <f>(V82/10.9375)+(Q82/9.2105)+(H82/3.8889)-(S82/12.5)</f>
        <v>11.05143023681502</v>
      </c>
      <c r="C82" s="142">
        <f>(V82/10.9375)+(Q82/9.2105)+(H82/3.8889)-(S82/12.5)</f>
        <v>11.05143023681502</v>
      </c>
      <c r="D82" t="s">
        <v>947</v>
      </c>
      <c r="E82" t="s">
        <v>948</v>
      </c>
      <c r="F82">
        <v>420</v>
      </c>
      <c r="G82">
        <v>160</v>
      </c>
      <c r="H82">
        <v>18</v>
      </c>
      <c r="I82">
        <v>28</v>
      </c>
      <c r="J82">
        <v>8</v>
      </c>
      <c r="K82">
        <v>38</v>
      </c>
      <c r="L82">
        <v>0</v>
      </c>
      <c r="M82">
        <v>240</v>
      </c>
      <c r="N82">
        <v>80</v>
      </c>
      <c r="O82">
        <v>1110</v>
      </c>
      <c r="P82">
        <v>46</v>
      </c>
      <c r="Q82">
        <v>48</v>
      </c>
      <c r="R82">
        <v>16</v>
      </c>
      <c r="S82">
        <v>2</v>
      </c>
      <c r="T82">
        <v>8</v>
      </c>
      <c r="U82">
        <v>15</v>
      </c>
      <c r="V82">
        <v>15</v>
      </c>
      <c r="W82">
        <v>10</v>
      </c>
      <c r="X82">
        <v>0</v>
      </c>
      <c r="Y82">
        <v>20</v>
      </c>
      <c r="Z82">
        <v>15</v>
      </c>
    </row>
    <row r="83" spans="1:26" ht="12.75">
      <c r="A83" t="s">
        <v>949</v>
      </c>
      <c r="B83" s="104">
        <f>(V83/10.9375)+(Q83/9.2105)+(H83/3.8889)-(S83/12.5)</f>
        <v>15.108562808272978</v>
      </c>
      <c r="C83" s="142">
        <f>(V83/10.9375)+(Q83/9.2105)+(H83/3.8889)-(S83/12.5)</f>
        <v>15.108562808272978</v>
      </c>
      <c r="D83" t="s">
        <v>950</v>
      </c>
      <c r="E83" t="s">
        <v>951</v>
      </c>
      <c r="F83">
        <v>560</v>
      </c>
      <c r="G83">
        <v>290</v>
      </c>
      <c r="H83">
        <v>32</v>
      </c>
      <c r="I83">
        <v>49</v>
      </c>
      <c r="J83">
        <v>12</v>
      </c>
      <c r="K83">
        <v>61</v>
      </c>
      <c r="L83">
        <v>0</v>
      </c>
      <c r="M83">
        <v>265</v>
      </c>
      <c r="N83">
        <v>88</v>
      </c>
      <c r="O83">
        <v>1360</v>
      </c>
      <c r="P83">
        <v>56</v>
      </c>
      <c r="Q83">
        <v>48</v>
      </c>
      <c r="R83">
        <v>16</v>
      </c>
      <c r="S83">
        <v>2</v>
      </c>
      <c r="T83">
        <v>8</v>
      </c>
      <c r="U83">
        <v>15</v>
      </c>
      <c r="V83">
        <v>20</v>
      </c>
      <c r="W83">
        <v>10</v>
      </c>
      <c r="X83">
        <v>0</v>
      </c>
      <c r="Y83">
        <v>20</v>
      </c>
      <c r="Z83">
        <v>15</v>
      </c>
    </row>
    <row r="84" spans="1:26" ht="12.75">
      <c r="A84" t="s">
        <v>952</v>
      </c>
      <c r="B84" s="104">
        <f>(V84/10.9375)+(Q84/9.2105)+(H84/3.8889)-(S84/12.5)</f>
        <v>11.279997485799463</v>
      </c>
      <c r="C84" s="142">
        <f>(V84/10.9375)+(Q84/9.2105)+(H84/3.8889)-(S84/12.5)</f>
        <v>11.279997485799463</v>
      </c>
      <c r="D84" t="s">
        <v>786</v>
      </c>
      <c r="E84" t="s">
        <v>953</v>
      </c>
      <c r="F84">
        <v>420</v>
      </c>
      <c r="G84">
        <v>200</v>
      </c>
      <c r="H84">
        <v>22</v>
      </c>
      <c r="I84">
        <v>34</v>
      </c>
      <c r="J84">
        <v>8</v>
      </c>
      <c r="K84">
        <v>40</v>
      </c>
      <c r="L84">
        <v>0</v>
      </c>
      <c r="M84">
        <v>35</v>
      </c>
      <c r="N84">
        <v>11</v>
      </c>
      <c r="O84">
        <v>1030</v>
      </c>
      <c r="P84">
        <v>43</v>
      </c>
      <c r="Q84">
        <v>44</v>
      </c>
      <c r="R84">
        <v>15</v>
      </c>
      <c r="S84">
        <v>2</v>
      </c>
      <c r="T84">
        <v>8</v>
      </c>
      <c r="U84">
        <v>15</v>
      </c>
      <c r="V84">
        <v>11</v>
      </c>
      <c r="W84">
        <v>0</v>
      </c>
      <c r="X84">
        <v>0</v>
      </c>
      <c r="Y84">
        <v>8</v>
      </c>
      <c r="Z84">
        <v>10</v>
      </c>
    </row>
    <row r="85" spans="1:26" ht="12.75">
      <c r="A85" t="s">
        <v>954</v>
      </c>
      <c r="B85" s="104">
        <f>(V85/10.9375)+(Q85/9.2105)+(H85/3.8889)-(S85/12.5)</f>
        <v>20.199980555248</v>
      </c>
      <c r="C85" s="142">
        <f>(V85/10.9375)+(Q85/9.2105)+(H85/3.8889)-(S85/12.5)</f>
        <v>20.199980555248</v>
      </c>
      <c r="D85" t="s">
        <v>955</v>
      </c>
      <c r="E85" t="s">
        <v>956</v>
      </c>
      <c r="F85">
        <v>740</v>
      </c>
      <c r="G85">
        <v>430</v>
      </c>
      <c r="H85">
        <v>48</v>
      </c>
      <c r="I85">
        <v>73</v>
      </c>
      <c r="J85">
        <v>17</v>
      </c>
      <c r="K85">
        <v>87</v>
      </c>
      <c r="L85">
        <v>0</v>
      </c>
      <c r="M85">
        <v>555</v>
      </c>
      <c r="N85">
        <v>185</v>
      </c>
      <c r="O85">
        <v>1560</v>
      </c>
      <c r="P85">
        <v>65</v>
      </c>
      <c r="Q85">
        <v>51</v>
      </c>
      <c r="R85">
        <v>17</v>
      </c>
      <c r="S85">
        <v>3</v>
      </c>
      <c r="T85">
        <v>12</v>
      </c>
      <c r="U85">
        <v>3</v>
      </c>
      <c r="V85">
        <v>28</v>
      </c>
      <c r="W85">
        <v>15</v>
      </c>
      <c r="X85">
        <v>2</v>
      </c>
      <c r="Y85">
        <v>15</v>
      </c>
      <c r="Z85">
        <v>25</v>
      </c>
    </row>
    <row r="86" spans="1:26" ht="12.75">
      <c r="A86" t="s">
        <v>957</v>
      </c>
      <c r="B86" s="104">
        <f>(V86/10.9375)+(Q86/9.2105)+(H86/3.8889)-(S86/12.5)</f>
        <v>21.691407738934295</v>
      </c>
      <c r="C86" s="142">
        <f>(V86/10.9375)+(Q86/9.2105)+(H86/3.8889)-(S86/12.5)</f>
        <v>21.691407738934295</v>
      </c>
      <c r="D86" t="s">
        <v>782</v>
      </c>
      <c r="E86" t="s">
        <v>783</v>
      </c>
      <c r="F86">
        <v>800</v>
      </c>
      <c r="G86">
        <v>470</v>
      </c>
      <c r="H86">
        <v>52</v>
      </c>
      <c r="I86">
        <v>80</v>
      </c>
      <c r="J86">
        <v>18</v>
      </c>
      <c r="K86">
        <v>90</v>
      </c>
      <c r="L86">
        <v>0</v>
      </c>
      <c r="M86">
        <v>555</v>
      </c>
      <c r="N86">
        <v>185</v>
      </c>
      <c r="O86">
        <v>1680</v>
      </c>
      <c r="P86">
        <v>70</v>
      </c>
      <c r="Q86">
        <v>56</v>
      </c>
      <c r="R86">
        <v>19</v>
      </c>
      <c r="S86">
        <v>4</v>
      </c>
      <c r="T86">
        <v>17</v>
      </c>
      <c r="U86">
        <v>3</v>
      </c>
      <c r="V86">
        <v>28</v>
      </c>
      <c r="W86">
        <v>15</v>
      </c>
      <c r="X86">
        <v>2</v>
      </c>
      <c r="Y86">
        <v>15</v>
      </c>
      <c r="Z86">
        <v>30</v>
      </c>
    </row>
    <row r="87" spans="1:26" ht="12.75">
      <c r="A87" t="s">
        <v>958</v>
      </c>
      <c r="B87" s="104">
        <f>(V87/10.9375)+(Q87/9.2105)+(H87/3.8889)-(S87/12.5)</f>
        <v>29.26285043286899</v>
      </c>
      <c r="C87" s="142">
        <f>(V87/10.9375)+(Q87/9.2105)+(H87/3.8889)-(S87/12.5)</f>
        <v>29.26285043286899</v>
      </c>
      <c r="D87" t="s">
        <v>959</v>
      </c>
      <c r="E87" t="s">
        <v>960</v>
      </c>
      <c r="F87">
        <v>1090</v>
      </c>
      <c r="G87">
        <v>510</v>
      </c>
      <c r="H87">
        <v>56</v>
      </c>
      <c r="I87">
        <v>87</v>
      </c>
      <c r="J87">
        <v>19</v>
      </c>
      <c r="K87">
        <v>96</v>
      </c>
      <c r="L87">
        <v>0</v>
      </c>
      <c r="M87">
        <v>575</v>
      </c>
      <c r="N87">
        <v>192</v>
      </c>
      <c r="O87">
        <v>2150</v>
      </c>
      <c r="P87">
        <v>90</v>
      </c>
      <c r="Q87">
        <v>111</v>
      </c>
      <c r="R87">
        <v>37</v>
      </c>
      <c r="S87">
        <v>6</v>
      </c>
      <c r="T87">
        <v>23</v>
      </c>
      <c r="U87">
        <v>17</v>
      </c>
      <c r="V87">
        <v>36</v>
      </c>
      <c r="W87">
        <v>15</v>
      </c>
      <c r="X87">
        <v>2</v>
      </c>
      <c r="Y87">
        <v>25</v>
      </c>
      <c r="Z87">
        <v>40</v>
      </c>
    </row>
    <row r="88" spans="1:26" ht="12.75">
      <c r="A88" t="s">
        <v>961</v>
      </c>
      <c r="B88" s="104">
        <f>(V88/10.9375)+(Q88/9.2105)+(H88/3.8889)-(S88/12.5)</f>
        <v>30.75427761655529</v>
      </c>
      <c r="C88" s="142">
        <f>(V88/10.9375)+(Q88/9.2105)+(H88/3.8889)-(S88/12.5)</f>
        <v>30.75427761655529</v>
      </c>
      <c r="D88" t="s">
        <v>962</v>
      </c>
      <c r="E88" t="s">
        <v>963</v>
      </c>
      <c r="F88">
        <v>1150</v>
      </c>
      <c r="G88">
        <v>540</v>
      </c>
      <c r="H88">
        <v>60</v>
      </c>
      <c r="I88">
        <v>93</v>
      </c>
      <c r="J88">
        <v>20</v>
      </c>
      <c r="K88">
        <v>100</v>
      </c>
      <c r="L88">
        <v>0</v>
      </c>
      <c r="M88">
        <v>575</v>
      </c>
      <c r="N88">
        <v>192</v>
      </c>
      <c r="O88">
        <v>2260</v>
      </c>
      <c r="P88">
        <v>94</v>
      </c>
      <c r="Q88">
        <v>116</v>
      </c>
      <c r="R88">
        <v>39</v>
      </c>
      <c r="S88">
        <v>7</v>
      </c>
      <c r="T88">
        <v>28</v>
      </c>
      <c r="U88">
        <v>17</v>
      </c>
      <c r="V88">
        <v>36</v>
      </c>
      <c r="W88">
        <v>15</v>
      </c>
      <c r="X88">
        <v>2</v>
      </c>
      <c r="Y88">
        <v>30</v>
      </c>
      <c r="Z88">
        <v>40</v>
      </c>
    </row>
    <row r="89" spans="1:26" ht="12.75">
      <c r="A89" t="s">
        <v>964</v>
      </c>
      <c r="B89" s="104">
        <f>(V89/10.9375)+(Q89/9.2105)+(H89/3.8889)-(S89/12.5)</f>
        <v>7.9542820245464245</v>
      </c>
      <c r="C89" s="142">
        <f>(V89/10.9375)+(Q89/9.2105)+(H89/3.8889)-(S89/12.5)</f>
        <v>7.9542820245464245</v>
      </c>
      <c r="D89" t="s">
        <v>965</v>
      </c>
      <c r="E89" t="s">
        <v>927</v>
      </c>
      <c r="F89">
        <v>300</v>
      </c>
      <c r="G89">
        <v>140</v>
      </c>
      <c r="H89">
        <v>16</v>
      </c>
      <c r="I89">
        <v>25</v>
      </c>
      <c r="J89">
        <v>7</v>
      </c>
      <c r="K89">
        <v>33</v>
      </c>
      <c r="L89">
        <v>0</v>
      </c>
      <c r="M89">
        <v>115</v>
      </c>
      <c r="N89">
        <v>38</v>
      </c>
      <c r="O89">
        <v>830</v>
      </c>
      <c r="P89">
        <v>35</v>
      </c>
      <c r="Q89">
        <v>26</v>
      </c>
      <c r="R89">
        <v>9</v>
      </c>
      <c r="S89">
        <v>1</v>
      </c>
      <c r="T89">
        <v>4</v>
      </c>
      <c r="U89">
        <v>2</v>
      </c>
      <c r="V89">
        <v>12</v>
      </c>
      <c r="W89">
        <v>10</v>
      </c>
      <c r="X89">
        <v>2</v>
      </c>
      <c r="Y89">
        <v>15</v>
      </c>
      <c r="Z89">
        <v>15</v>
      </c>
    </row>
    <row r="90" spans="1:26" ht="12.75">
      <c r="A90" t="s">
        <v>966</v>
      </c>
      <c r="B90" s="104">
        <f>(V90/10.9375)+(Q90/9.2105)+(H90/3.8889)-(S90/12.5)</f>
        <v>16.262844342971707</v>
      </c>
      <c r="C90" s="142">
        <f>(V90/10.9375)+(Q90/9.2105)+(H90/3.8889)-(S90/12.5)</f>
        <v>16.262844342971707</v>
      </c>
      <c r="D90" t="s">
        <v>967</v>
      </c>
      <c r="E90" t="s">
        <v>968</v>
      </c>
      <c r="F90">
        <v>610</v>
      </c>
      <c r="G90">
        <v>320</v>
      </c>
      <c r="H90">
        <v>36</v>
      </c>
      <c r="I90">
        <v>56</v>
      </c>
      <c r="J90">
        <v>14</v>
      </c>
      <c r="K90">
        <v>69</v>
      </c>
      <c r="L90">
        <v>0.5</v>
      </c>
      <c r="M90">
        <v>410</v>
      </c>
      <c r="N90">
        <v>137</v>
      </c>
      <c r="O90">
        <v>1390</v>
      </c>
      <c r="P90">
        <v>58</v>
      </c>
      <c r="Q90">
        <v>44</v>
      </c>
      <c r="R90">
        <v>15</v>
      </c>
      <c r="S90">
        <v>3</v>
      </c>
      <c r="T90">
        <v>11</v>
      </c>
      <c r="U90">
        <v>4</v>
      </c>
      <c r="V90">
        <v>27</v>
      </c>
      <c r="W90">
        <v>20</v>
      </c>
      <c r="X90">
        <v>10</v>
      </c>
      <c r="Y90">
        <v>20</v>
      </c>
      <c r="Z90">
        <v>25</v>
      </c>
    </row>
    <row r="91" spans="1:26" ht="12.75">
      <c r="A91" t="s">
        <v>969</v>
      </c>
      <c r="B91" s="104">
        <f>(V91/10.9375)+(Q91/9.2105)+(H91/3.8889)-(S91/12.5)</f>
        <v>9.32001200007207</v>
      </c>
      <c r="C91" s="142">
        <f>(V91/10.9375)+(Q91/9.2105)+(H91/3.8889)-(S91/12.5)</f>
        <v>9.32001200007207</v>
      </c>
      <c r="D91" t="s">
        <v>750</v>
      </c>
      <c r="E91" t="s">
        <v>751</v>
      </c>
      <c r="F91">
        <v>350</v>
      </c>
      <c r="G91">
        <v>80</v>
      </c>
      <c r="H91">
        <v>9</v>
      </c>
      <c r="I91">
        <v>13</v>
      </c>
      <c r="J91">
        <v>2</v>
      </c>
      <c r="K91">
        <v>9</v>
      </c>
      <c r="L91">
        <v>0</v>
      </c>
      <c r="M91">
        <v>20</v>
      </c>
      <c r="N91">
        <v>7</v>
      </c>
      <c r="O91">
        <v>590</v>
      </c>
      <c r="P91">
        <v>24</v>
      </c>
      <c r="Q91">
        <v>60</v>
      </c>
      <c r="R91">
        <v>20</v>
      </c>
      <c r="S91">
        <v>3</v>
      </c>
      <c r="T91">
        <v>10</v>
      </c>
      <c r="U91">
        <v>14</v>
      </c>
      <c r="V91">
        <v>8</v>
      </c>
      <c r="W91">
        <v>0</v>
      </c>
      <c r="X91">
        <v>0</v>
      </c>
      <c r="Y91">
        <v>15</v>
      </c>
      <c r="Z91">
        <v>15</v>
      </c>
    </row>
    <row r="92" spans="1:26" ht="12.75">
      <c r="A92" t="s">
        <v>970</v>
      </c>
      <c r="B92" s="104">
        <f>(V92/10.9375)+(Q92/9.2105)+(H92/3.8889)-(S92/12.5)</f>
        <v>13.925715575614648</v>
      </c>
      <c r="C92" s="142">
        <f>(V92/10.9375)+(Q92/9.2105)+(H92/3.8889)-(S92/12.5)</f>
        <v>13.925715575614648</v>
      </c>
      <c r="D92" t="s">
        <v>971</v>
      </c>
      <c r="E92" t="s">
        <v>972</v>
      </c>
      <c r="F92">
        <v>520</v>
      </c>
      <c r="G92">
        <v>210</v>
      </c>
      <c r="H92">
        <v>24</v>
      </c>
      <c r="I92">
        <v>37</v>
      </c>
      <c r="J92">
        <v>7</v>
      </c>
      <c r="K92">
        <v>36</v>
      </c>
      <c r="L92">
        <v>0</v>
      </c>
      <c r="M92">
        <v>50</v>
      </c>
      <c r="N92">
        <v>17</v>
      </c>
      <c r="O92">
        <v>930</v>
      </c>
      <c r="P92">
        <v>39</v>
      </c>
      <c r="Q92">
        <v>61</v>
      </c>
      <c r="R92">
        <v>20</v>
      </c>
      <c r="S92">
        <v>3</v>
      </c>
      <c r="T92">
        <v>10</v>
      </c>
      <c r="U92">
        <v>14</v>
      </c>
      <c r="V92">
        <v>15</v>
      </c>
      <c r="W92">
        <v>0</v>
      </c>
      <c r="X92">
        <v>0</v>
      </c>
      <c r="Y92">
        <v>15</v>
      </c>
      <c r="Z92">
        <v>15</v>
      </c>
    </row>
    <row r="93" spans="1:26" ht="12.75">
      <c r="A93" t="s">
        <v>973</v>
      </c>
      <c r="B93" s="104">
        <f>(V93/10.9375)+(Q93/9.2105)+(H93/3.8889)-(S93/12.5)</f>
        <v>4.885728244937843</v>
      </c>
      <c r="C93" s="142">
        <f>(V93/10.9375)+(Q93/9.2105)+(H93/3.8889)-(S93/12.5)</f>
        <v>4.885728244937843</v>
      </c>
      <c r="D93" t="s">
        <v>852</v>
      </c>
      <c r="E93" t="s">
        <v>974</v>
      </c>
      <c r="F93">
        <v>180</v>
      </c>
      <c r="G93">
        <v>0</v>
      </c>
      <c r="H93">
        <v>0</v>
      </c>
      <c r="I93">
        <v>0</v>
      </c>
      <c r="J93">
        <v>0</v>
      </c>
      <c r="K93">
        <v>0</v>
      </c>
      <c r="L93">
        <v>0</v>
      </c>
      <c r="M93">
        <v>0</v>
      </c>
      <c r="N93">
        <v>0</v>
      </c>
      <c r="O93">
        <v>20</v>
      </c>
      <c r="P93">
        <v>1</v>
      </c>
      <c r="Q93">
        <v>45</v>
      </c>
      <c r="R93">
        <v>15</v>
      </c>
      <c r="S93">
        <v>0</v>
      </c>
      <c r="T93">
        <v>0</v>
      </c>
      <c r="U93">
        <v>32</v>
      </c>
      <c r="V93">
        <v>0</v>
      </c>
      <c r="W93">
        <v>0</v>
      </c>
      <c r="X93">
        <v>0</v>
      </c>
      <c r="Y93">
        <v>0</v>
      </c>
      <c r="Z93">
        <v>0</v>
      </c>
    </row>
    <row r="94" spans="1:26" ht="12.75">
      <c r="A94" t="s">
        <v>975</v>
      </c>
      <c r="B94" s="104">
        <f>(V94/10.9375)+(Q94/9.2105)+(H94/3.8889)-(S94/12.5)</f>
        <v>1.157139551029854</v>
      </c>
      <c r="C94" s="142">
        <f>(V94/10.9375)+(Q94/9.2105)+(H94/3.8889)-(S94/12.5)</f>
        <v>1.157139551029854</v>
      </c>
      <c r="D94" t="s">
        <v>976</v>
      </c>
      <c r="E94" t="s">
        <v>977</v>
      </c>
      <c r="F94">
        <v>40</v>
      </c>
      <c r="G94">
        <v>40</v>
      </c>
      <c r="H94">
        <v>4.5</v>
      </c>
      <c r="I94">
        <v>7</v>
      </c>
      <c r="J94">
        <v>1.5</v>
      </c>
      <c r="K94">
        <v>8</v>
      </c>
      <c r="L94">
        <v>0</v>
      </c>
      <c r="M94">
        <v>0</v>
      </c>
      <c r="N94">
        <v>0</v>
      </c>
      <c r="O94">
        <v>55</v>
      </c>
      <c r="P94">
        <v>2</v>
      </c>
      <c r="Q94">
        <v>0</v>
      </c>
      <c r="R94">
        <v>0</v>
      </c>
      <c r="S94">
        <v>0</v>
      </c>
      <c r="T94">
        <v>0</v>
      </c>
      <c r="U94">
        <v>0</v>
      </c>
      <c r="V94">
        <v>0</v>
      </c>
      <c r="W94">
        <v>4</v>
      </c>
      <c r="X94">
        <v>0</v>
      </c>
      <c r="Y94">
        <v>0</v>
      </c>
      <c r="Z94">
        <v>0</v>
      </c>
    </row>
    <row r="95" spans="1:26" ht="12.75">
      <c r="A95" t="s">
        <v>978</v>
      </c>
      <c r="B95" s="104">
        <f>(V95/10.9375)+(Q95/9.2105)+(H95/3.8889)-(S95/12.5)</f>
        <v>3.8742837551342273</v>
      </c>
      <c r="C95" s="142">
        <f>(V95/10.9375)+(Q95/9.2105)+(H95/3.8889)-(S95/12.5)</f>
        <v>3.8742837551342273</v>
      </c>
      <c r="D95" t="s">
        <v>979</v>
      </c>
      <c r="E95" t="s">
        <v>930</v>
      </c>
      <c r="F95">
        <v>150</v>
      </c>
      <c r="G95">
        <v>80</v>
      </c>
      <c r="H95">
        <v>9</v>
      </c>
      <c r="I95">
        <v>14</v>
      </c>
      <c r="J95">
        <v>1.5</v>
      </c>
      <c r="K95">
        <v>6</v>
      </c>
      <c r="L95">
        <v>0</v>
      </c>
      <c r="M95">
        <v>0</v>
      </c>
      <c r="N95">
        <v>0</v>
      </c>
      <c r="O95">
        <v>310</v>
      </c>
      <c r="P95">
        <v>13</v>
      </c>
      <c r="Q95">
        <v>15</v>
      </c>
      <c r="R95">
        <v>5</v>
      </c>
      <c r="S95">
        <v>2</v>
      </c>
      <c r="T95">
        <v>6</v>
      </c>
      <c r="U95">
        <v>0</v>
      </c>
      <c r="V95">
        <v>1</v>
      </c>
      <c r="W95">
        <v>0</v>
      </c>
      <c r="X95">
        <v>2</v>
      </c>
      <c r="Y95">
        <v>0</v>
      </c>
      <c r="Z95">
        <v>2</v>
      </c>
    </row>
    <row r="96" spans="1:26" ht="12.75">
      <c r="A96" t="s">
        <v>980</v>
      </c>
      <c r="B96" s="104">
        <f>(V96/10.9375)+(Q96/9.2105)+(H96/3.8889)-(S96/12.5)</f>
        <v>0.9771456489875686</v>
      </c>
      <c r="C96" s="142">
        <f>(V96/10.9375)+(Q96/9.2105)+(H96/3.8889)-(S96/12.5)</f>
        <v>0.9771456489875686</v>
      </c>
      <c r="D96" t="s">
        <v>910</v>
      </c>
      <c r="E96" t="s">
        <v>868</v>
      </c>
      <c r="F96">
        <v>35</v>
      </c>
      <c r="G96">
        <v>0</v>
      </c>
      <c r="H96">
        <v>0</v>
      </c>
      <c r="I96">
        <v>0</v>
      </c>
      <c r="J96">
        <v>0</v>
      </c>
      <c r="K96">
        <v>0</v>
      </c>
      <c r="L96">
        <v>0</v>
      </c>
      <c r="M96">
        <v>0</v>
      </c>
      <c r="N96">
        <v>0</v>
      </c>
      <c r="O96">
        <v>0</v>
      </c>
      <c r="P96">
        <v>0</v>
      </c>
      <c r="Q96">
        <v>9</v>
      </c>
      <c r="R96">
        <v>3</v>
      </c>
      <c r="S96">
        <v>0</v>
      </c>
      <c r="T96">
        <v>0</v>
      </c>
      <c r="U96">
        <v>9</v>
      </c>
      <c r="V96">
        <v>0</v>
      </c>
      <c r="W96">
        <v>0</v>
      </c>
      <c r="X96">
        <v>2</v>
      </c>
      <c r="Y96">
        <v>0</v>
      </c>
      <c r="Z96">
        <v>0</v>
      </c>
    </row>
    <row r="97" spans="1:26" ht="12.75">
      <c r="A97" t="s">
        <v>981</v>
      </c>
      <c r="B97" s="104">
        <f>(V97/10.9375)+(Q97/9.2105)+(H97/3.8889)-(S97/12.5)</f>
        <v>0.9771456489875686</v>
      </c>
      <c r="C97" s="142">
        <f>(V97/10.9375)+(Q97/9.2105)+(H97/3.8889)-(S97/12.5)</f>
        <v>0.9771456489875686</v>
      </c>
      <c r="D97" t="s">
        <v>910</v>
      </c>
      <c r="E97" t="s">
        <v>868</v>
      </c>
      <c r="F97">
        <v>35</v>
      </c>
      <c r="G97">
        <v>0</v>
      </c>
      <c r="H97">
        <v>0</v>
      </c>
      <c r="I97">
        <v>0</v>
      </c>
      <c r="J97">
        <v>0</v>
      </c>
      <c r="K97">
        <v>0</v>
      </c>
      <c r="L97">
        <v>0</v>
      </c>
      <c r="M97">
        <v>0</v>
      </c>
      <c r="N97">
        <v>0</v>
      </c>
      <c r="O97">
        <v>0</v>
      </c>
      <c r="P97">
        <v>0</v>
      </c>
      <c r="Q97">
        <v>9</v>
      </c>
      <c r="R97">
        <v>3</v>
      </c>
      <c r="S97">
        <v>0</v>
      </c>
      <c r="T97">
        <v>0</v>
      </c>
      <c r="U97">
        <v>9</v>
      </c>
      <c r="V97">
        <v>0</v>
      </c>
      <c r="W97">
        <v>0</v>
      </c>
      <c r="X97">
        <v>4</v>
      </c>
      <c r="Y97">
        <v>0</v>
      </c>
      <c r="Z97">
        <v>0</v>
      </c>
    </row>
    <row r="98" spans="1:26" ht="12.75">
      <c r="A98" t="s">
        <v>982</v>
      </c>
      <c r="B98" s="104">
        <f>(V98/10.9375)+(Q98/9.2105)+(H98/3.8889)-(S98/12.5)</f>
        <v>14.977140391943044</v>
      </c>
      <c r="C98" s="142">
        <f>(V98/10.9375)+(Q98/9.2105)+(H98/3.8889)-(S98/12.5)</f>
        <v>14.977140391943044</v>
      </c>
      <c r="D98" t="s">
        <v>983</v>
      </c>
      <c r="E98" t="s">
        <v>984</v>
      </c>
      <c r="F98">
        <v>560</v>
      </c>
      <c r="G98">
        <v>240</v>
      </c>
      <c r="H98">
        <v>27</v>
      </c>
      <c r="I98">
        <v>42</v>
      </c>
      <c r="J98">
        <v>9</v>
      </c>
      <c r="K98">
        <v>46</v>
      </c>
      <c r="L98">
        <v>0.5</v>
      </c>
      <c r="M98">
        <v>260</v>
      </c>
      <c r="N98">
        <v>86</v>
      </c>
      <c r="O98">
        <v>1300</v>
      </c>
      <c r="P98">
        <v>54</v>
      </c>
      <c r="Q98">
        <v>56</v>
      </c>
      <c r="R98">
        <v>19</v>
      </c>
      <c r="S98">
        <v>3</v>
      </c>
      <c r="T98">
        <v>10</v>
      </c>
      <c r="U98">
        <v>7</v>
      </c>
      <c r="V98">
        <v>24</v>
      </c>
      <c r="W98">
        <v>20</v>
      </c>
      <c r="X98">
        <v>2</v>
      </c>
      <c r="Y98">
        <v>20</v>
      </c>
      <c r="Z98">
        <v>20</v>
      </c>
    </row>
    <row r="99" spans="1:26" ht="12.75">
      <c r="A99" t="s">
        <v>985</v>
      </c>
      <c r="B99" s="104">
        <f>(V99/10.9375)+(Q99/9.2105)+(H99/3.8889)-(S99/12.5)</f>
        <v>4.165722432684735</v>
      </c>
      <c r="C99" s="142">
        <f>(V99/10.9375)+(Q99/9.2105)+(H99/3.8889)-(S99/12.5)</f>
        <v>4.165722432684735</v>
      </c>
      <c r="D99" t="s">
        <v>750</v>
      </c>
      <c r="E99" t="s">
        <v>986</v>
      </c>
      <c r="F99">
        <v>160</v>
      </c>
      <c r="G99">
        <v>20</v>
      </c>
      <c r="H99">
        <v>2</v>
      </c>
      <c r="I99">
        <v>3</v>
      </c>
      <c r="J99">
        <v>1</v>
      </c>
      <c r="K99">
        <v>5</v>
      </c>
      <c r="L99">
        <v>0</v>
      </c>
      <c r="M99">
        <v>5</v>
      </c>
      <c r="N99">
        <v>2</v>
      </c>
      <c r="O99">
        <v>85</v>
      </c>
      <c r="P99">
        <v>4</v>
      </c>
      <c r="Q99">
        <v>31</v>
      </c>
      <c r="R99">
        <v>10</v>
      </c>
      <c r="S99">
        <v>1</v>
      </c>
      <c r="T99">
        <v>3</v>
      </c>
      <c r="U99">
        <v>21</v>
      </c>
      <c r="V99">
        <v>4</v>
      </c>
      <c r="W99">
        <v>0</v>
      </c>
      <c r="X99">
        <v>15</v>
      </c>
      <c r="Y99">
        <v>15</v>
      </c>
      <c r="Z99">
        <v>4</v>
      </c>
    </row>
    <row r="100" spans="1:26" ht="12.75">
      <c r="A100" t="s">
        <v>987</v>
      </c>
      <c r="B100" s="104">
        <f>(V100/10.9375)+(Q100/9.2105)+(H100/3.8889)-(S100/12.5)</f>
        <v>1.7571471428714869</v>
      </c>
      <c r="C100" s="142">
        <f>(V100/10.9375)+(Q100/9.2105)+(H100/3.8889)-(S100/12.5)</f>
        <v>1.7571471428714869</v>
      </c>
      <c r="D100" t="s">
        <v>988</v>
      </c>
      <c r="E100" t="s">
        <v>989</v>
      </c>
      <c r="F100">
        <v>70</v>
      </c>
      <c r="G100">
        <v>5</v>
      </c>
      <c r="H100">
        <v>0.5</v>
      </c>
      <c r="I100">
        <v>1</v>
      </c>
      <c r="J100">
        <v>0</v>
      </c>
      <c r="K100">
        <v>0</v>
      </c>
      <c r="L100">
        <v>0</v>
      </c>
      <c r="M100">
        <v>5</v>
      </c>
      <c r="N100">
        <v>1</v>
      </c>
      <c r="O100">
        <v>35</v>
      </c>
      <c r="P100">
        <v>2</v>
      </c>
      <c r="Q100">
        <v>15</v>
      </c>
      <c r="R100">
        <v>5</v>
      </c>
      <c r="S100">
        <v>0</v>
      </c>
      <c r="T100">
        <v>0</v>
      </c>
      <c r="U100">
        <v>9</v>
      </c>
      <c r="V100">
        <v>0</v>
      </c>
      <c r="W100">
        <v>0</v>
      </c>
      <c r="X100">
        <v>0</v>
      </c>
      <c r="Y100">
        <v>2</v>
      </c>
      <c r="Z100">
        <v>0</v>
      </c>
    </row>
    <row r="101" spans="1:26" ht="12.75">
      <c r="A101" t="s">
        <v>990</v>
      </c>
      <c r="B101" s="104">
        <f>(V101/10.9375)+(Q101/9.2105)+(H101/3.8889)-(S101/12.5)</f>
        <v>3.8714334449265775</v>
      </c>
      <c r="C101" s="142">
        <f>(V101/10.9375)+(Q101/9.2105)+(H101/3.8889)-(S101/12.5)</f>
        <v>3.8714334449265775</v>
      </c>
      <c r="D101" t="s">
        <v>991</v>
      </c>
      <c r="E101" t="s">
        <v>992</v>
      </c>
      <c r="F101">
        <v>150</v>
      </c>
      <c r="G101">
        <v>35</v>
      </c>
      <c r="H101">
        <v>3.5</v>
      </c>
      <c r="I101">
        <v>6</v>
      </c>
      <c r="J101">
        <v>2</v>
      </c>
      <c r="K101">
        <v>11</v>
      </c>
      <c r="L101">
        <v>0</v>
      </c>
      <c r="M101">
        <v>15</v>
      </c>
      <c r="N101">
        <v>5</v>
      </c>
      <c r="O101">
        <v>60</v>
      </c>
      <c r="P101">
        <v>2</v>
      </c>
      <c r="Q101">
        <v>24</v>
      </c>
      <c r="R101">
        <v>8</v>
      </c>
      <c r="S101">
        <v>0</v>
      </c>
      <c r="T101">
        <v>0</v>
      </c>
      <c r="U101">
        <v>18</v>
      </c>
      <c r="V101">
        <v>4</v>
      </c>
      <c r="W101">
        <v>6</v>
      </c>
      <c r="X101">
        <v>0</v>
      </c>
      <c r="Y101">
        <v>10</v>
      </c>
      <c r="Z101">
        <v>2</v>
      </c>
    </row>
    <row r="102" spans="1:26" ht="12.75">
      <c r="A102" t="s">
        <v>993</v>
      </c>
      <c r="B102" s="104">
        <f>(V102/10.9375)+(Q102/9.2105)+(H102/3.8889)-(S102/12.5)</f>
        <v>1.217144604090822</v>
      </c>
      <c r="C102" s="142">
        <f>(V102/10.9375)+(Q102/9.2105)+(H102/3.8889)-(S102/12.5)</f>
        <v>1.217144604090822</v>
      </c>
      <c r="D102" t="s">
        <v>994</v>
      </c>
      <c r="E102" t="s">
        <v>995</v>
      </c>
      <c r="F102">
        <v>45</v>
      </c>
      <c r="G102">
        <v>10</v>
      </c>
      <c r="H102">
        <v>1</v>
      </c>
      <c r="I102">
        <v>2</v>
      </c>
      <c r="J102">
        <v>0.5</v>
      </c>
      <c r="K102">
        <v>4</v>
      </c>
      <c r="L102">
        <v>0</v>
      </c>
      <c r="M102">
        <v>5</v>
      </c>
      <c r="N102">
        <v>2</v>
      </c>
      <c r="O102">
        <v>20</v>
      </c>
      <c r="P102">
        <v>1</v>
      </c>
      <c r="Q102">
        <v>8</v>
      </c>
      <c r="R102">
        <v>3</v>
      </c>
      <c r="S102">
        <v>0</v>
      </c>
      <c r="T102">
        <v>0</v>
      </c>
      <c r="U102">
        <v>6</v>
      </c>
      <c r="V102">
        <v>1</v>
      </c>
      <c r="W102">
        <v>2</v>
      </c>
      <c r="X102">
        <v>0</v>
      </c>
      <c r="Y102">
        <v>4</v>
      </c>
      <c r="Z102">
        <v>0</v>
      </c>
    </row>
    <row r="103" spans="1:26" ht="12.75">
      <c r="A103" t="s">
        <v>996</v>
      </c>
      <c r="B103" s="104">
        <f>(V103/10.9375)+(Q103/9.2105)+(H103/3.8889)-(S103/12.5)</f>
        <v>7.33143936332133</v>
      </c>
      <c r="C103" s="142">
        <f>(V103/10.9375)+(Q103/9.2105)+(H103/3.8889)-(S103/12.5)</f>
        <v>7.33143936332133</v>
      </c>
      <c r="D103" t="s">
        <v>947</v>
      </c>
      <c r="E103" t="s">
        <v>997</v>
      </c>
      <c r="F103">
        <v>280</v>
      </c>
      <c r="G103">
        <v>60</v>
      </c>
      <c r="H103">
        <v>6</v>
      </c>
      <c r="I103">
        <v>10</v>
      </c>
      <c r="J103">
        <v>4</v>
      </c>
      <c r="K103">
        <v>20</v>
      </c>
      <c r="L103">
        <v>0</v>
      </c>
      <c r="M103">
        <v>25</v>
      </c>
      <c r="N103">
        <v>8</v>
      </c>
      <c r="O103">
        <v>95</v>
      </c>
      <c r="P103">
        <v>4</v>
      </c>
      <c r="Q103">
        <v>49</v>
      </c>
      <c r="R103">
        <v>16</v>
      </c>
      <c r="S103">
        <v>1</v>
      </c>
      <c r="T103">
        <v>6</v>
      </c>
      <c r="U103">
        <v>45</v>
      </c>
      <c r="V103">
        <v>6</v>
      </c>
      <c r="W103">
        <v>10</v>
      </c>
      <c r="X103">
        <v>4</v>
      </c>
      <c r="Y103">
        <v>20</v>
      </c>
      <c r="Z103">
        <v>0</v>
      </c>
    </row>
    <row r="104" spans="1:26" ht="12.75">
      <c r="A104" t="s">
        <v>998</v>
      </c>
      <c r="B104" s="104">
        <f>(V104/10.9375)+(Q104/9.2105)+(H104/3.8889)-(S104/12.5)</f>
        <v>9.13144130619242</v>
      </c>
      <c r="C104" s="142">
        <f>(V104/10.9375)+(Q104/9.2105)+(H104/3.8889)-(S104/12.5)</f>
        <v>9.13144130619242</v>
      </c>
      <c r="D104" t="s">
        <v>999</v>
      </c>
      <c r="E104" t="s">
        <v>1000</v>
      </c>
      <c r="F104">
        <v>340</v>
      </c>
      <c r="G104">
        <v>70</v>
      </c>
      <c r="H104">
        <v>8</v>
      </c>
      <c r="I104">
        <v>12</v>
      </c>
      <c r="J104">
        <v>5</v>
      </c>
      <c r="K104">
        <v>25</v>
      </c>
      <c r="L104">
        <v>0</v>
      </c>
      <c r="M104">
        <v>30</v>
      </c>
      <c r="N104">
        <v>10</v>
      </c>
      <c r="O104">
        <v>160</v>
      </c>
      <c r="P104">
        <v>7</v>
      </c>
      <c r="Q104">
        <v>60</v>
      </c>
      <c r="R104">
        <v>20</v>
      </c>
      <c r="S104">
        <v>1</v>
      </c>
      <c r="T104">
        <v>6</v>
      </c>
      <c r="U104">
        <v>44</v>
      </c>
      <c r="V104">
        <v>7</v>
      </c>
      <c r="W104">
        <v>10</v>
      </c>
      <c r="X104">
        <v>0</v>
      </c>
      <c r="Y104">
        <v>25</v>
      </c>
      <c r="Z104">
        <v>0</v>
      </c>
    </row>
    <row r="105" spans="1:26" ht="12.75">
      <c r="A105" t="s">
        <v>1001</v>
      </c>
      <c r="B105" s="104">
        <f>(V105/10.9375)+(Q105/9.2105)+(H105/3.8889)-(S105/12.5)</f>
        <v>9.00572368986477</v>
      </c>
      <c r="C105" s="142">
        <f>(V105/10.9375)+(Q105/9.2105)+(H105/3.8889)-(S105/12.5)</f>
        <v>9.00572368986477</v>
      </c>
      <c r="D105" t="s">
        <v>947</v>
      </c>
      <c r="E105" t="s">
        <v>1002</v>
      </c>
      <c r="F105">
        <v>330</v>
      </c>
      <c r="G105">
        <v>90</v>
      </c>
      <c r="H105">
        <v>10</v>
      </c>
      <c r="I105">
        <v>15</v>
      </c>
      <c r="J105">
        <v>7</v>
      </c>
      <c r="K105">
        <v>35</v>
      </c>
      <c r="L105">
        <v>0</v>
      </c>
      <c r="M105">
        <v>25</v>
      </c>
      <c r="N105">
        <v>8</v>
      </c>
      <c r="O105">
        <v>180</v>
      </c>
      <c r="P105">
        <v>8</v>
      </c>
      <c r="Q105">
        <v>54</v>
      </c>
      <c r="R105">
        <v>18</v>
      </c>
      <c r="S105">
        <v>2</v>
      </c>
      <c r="T105">
        <v>8</v>
      </c>
      <c r="U105">
        <v>48</v>
      </c>
      <c r="V105">
        <v>8</v>
      </c>
      <c r="W105">
        <v>10</v>
      </c>
      <c r="X105">
        <v>0</v>
      </c>
      <c r="Y105">
        <v>25</v>
      </c>
      <c r="Z105">
        <v>6</v>
      </c>
    </row>
    <row r="106" spans="1:26" ht="12.75">
      <c r="A106" t="s">
        <v>1003</v>
      </c>
      <c r="B106" s="104">
        <f>(V106/10.9375)+(Q106/9.2105)+(H106/3.8889)-(S106/12.5)</f>
        <v>1.2199980489887112</v>
      </c>
      <c r="C106" s="142">
        <f>(V106/10.9375)+(Q106/9.2105)+(H106/3.8889)-(S106/12.5)</f>
        <v>1.2199980489887112</v>
      </c>
      <c r="D106" t="s">
        <v>1004</v>
      </c>
      <c r="E106" t="s">
        <v>1005</v>
      </c>
      <c r="F106">
        <v>45</v>
      </c>
      <c r="G106">
        <v>30</v>
      </c>
      <c r="H106">
        <v>3.5</v>
      </c>
      <c r="I106">
        <v>5</v>
      </c>
      <c r="J106">
        <v>0.5</v>
      </c>
      <c r="K106">
        <v>3</v>
      </c>
      <c r="L106">
        <v>0</v>
      </c>
      <c r="M106">
        <v>0</v>
      </c>
      <c r="N106">
        <v>0</v>
      </c>
      <c r="O106">
        <v>0</v>
      </c>
      <c r="P106">
        <v>0</v>
      </c>
      <c r="Q106">
        <v>2</v>
      </c>
      <c r="R106">
        <v>1</v>
      </c>
      <c r="S106">
        <v>1</v>
      </c>
      <c r="T106">
        <v>2</v>
      </c>
      <c r="U106">
        <v>0</v>
      </c>
      <c r="V106">
        <v>2</v>
      </c>
      <c r="W106">
        <v>0</v>
      </c>
      <c r="X106">
        <v>0</v>
      </c>
      <c r="Y106">
        <v>0</v>
      </c>
      <c r="Z106">
        <v>0</v>
      </c>
    </row>
    <row r="107" spans="1:26" ht="12.75">
      <c r="A107" t="s">
        <v>1006</v>
      </c>
      <c r="B107" s="104">
        <f>(V107/10.9375)+(Q107/9.2105)+(H107/3.8889)-(S107/12.5)</f>
        <v>18.880014204227173</v>
      </c>
      <c r="C107" s="142">
        <f>(V107/10.9375)+(Q107/9.2105)+(H107/3.8889)-(S107/12.5)</f>
        <v>18.880014204227173</v>
      </c>
      <c r="D107" t="s">
        <v>887</v>
      </c>
      <c r="E107" t="s">
        <v>888</v>
      </c>
      <c r="F107">
        <v>710</v>
      </c>
      <c r="G107">
        <v>230</v>
      </c>
      <c r="H107">
        <v>25</v>
      </c>
      <c r="I107">
        <v>39</v>
      </c>
      <c r="J107">
        <v>16</v>
      </c>
      <c r="K107">
        <v>78</v>
      </c>
      <c r="L107">
        <v>1</v>
      </c>
      <c r="M107">
        <v>60</v>
      </c>
      <c r="N107">
        <v>19</v>
      </c>
      <c r="O107">
        <v>220</v>
      </c>
      <c r="P107">
        <v>9</v>
      </c>
      <c r="Q107">
        <v>105</v>
      </c>
      <c r="R107">
        <v>35</v>
      </c>
      <c r="S107">
        <v>4</v>
      </c>
      <c r="T107">
        <v>16</v>
      </c>
      <c r="U107">
        <v>97</v>
      </c>
      <c r="V107">
        <v>15</v>
      </c>
      <c r="W107">
        <v>20</v>
      </c>
      <c r="X107">
        <v>0</v>
      </c>
      <c r="Y107">
        <v>50</v>
      </c>
      <c r="Z107">
        <v>8</v>
      </c>
    </row>
    <row r="108" spans="1:26" ht="12.75">
      <c r="A108" t="s">
        <v>1007</v>
      </c>
      <c r="B108" s="104">
        <f>(V108/10.9375)+(Q108/9.2105)+(H108/3.8889)-(S108/12.5)</f>
        <v>15.497156506241213</v>
      </c>
      <c r="C108" s="142">
        <f>(V108/10.9375)+(Q108/9.2105)+(H108/3.8889)-(S108/12.5)</f>
        <v>15.497156506241213</v>
      </c>
      <c r="D108" t="s">
        <v>1008</v>
      </c>
      <c r="E108" t="s">
        <v>1009</v>
      </c>
      <c r="F108">
        <v>580</v>
      </c>
      <c r="G108">
        <v>170</v>
      </c>
      <c r="H108">
        <v>19</v>
      </c>
      <c r="I108">
        <v>30</v>
      </c>
      <c r="J108">
        <v>10</v>
      </c>
      <c r="K108">
        <v>50</v>
      </c>
      <c r="L108">
        <v>1</v>
      </c>
      <c r="M108">
        <v>50</v>
      </c>
      <c r="N108">
        <v>17</v>
      </c>
      <c r="O108">
        <v>320</v>
      </c>
      <c r="P108">
        <v>14</v>
      </c>
      <c r="Q108">
        <v>89</v>
      </c>
      <c r="R108">
        <v>30</v>
      </c>
      <c r="S108">
        <v>3</v>
      </c>
      <c r="T108">
        <v>14</v>
      </c>
      <c r="U108">
        <v>73</v>
      </c>
      <c r="V108">
        <v>13</v>
      </c>
      <c r="W108">
        <v>20</v>
      </c>
      <c r="X108">
        <v>0</v>
      </c>
      <c r="Y108">
        <v>45</v>
      </c>
      <c r="Z108">
        <v>8</v>
      </c>
    </row>
    <row r="109" spans="1:26" ht="12.75">
      <c r="A109" t="s">
        <v>1010</v>
      </c>
      <c r="B109" s="104">
        <f>(V109/10.9375)+(Q109/9.2105)+(H109/3.8889)-(S109/12.5)</f>
        <v>6.680000375565854</v>
      </c>
      <c r="C109" s="142">
        <f>(V109/10.9375)+(Q109/9.2105)+(H109/3.8889)-(S109/12.5)</f>
        <v>6.680000375565854</v>
      </c>
      <c r="D109" t="s">
        <v>1011</v>
      </c>
      <c r="E109" t="s">
        <v>1012</v>
      </c>
      <c r="F109">
        <v>250</v>
      </c>
      <c r="G109">
        <v>110</v>
      </c>
      <c r="H109">
        <v>13</v>
      </c>
      <c r="I109">
        <v>19</v>
      </c>
      <c r="J109">
        <v>7</v>
      </c>
      <c r="K109">
        <v>35</v>
      </c>
      <c r="L109">
        <v>0</v>
      </c>
      <c r="M109">
        <v>0</v>
      </c>
      <c r="N109">
        <v>0</v>
      </c>
      <c r="O109">
        <v>170</v>
      </c>
      <c r="P109">
        <v>7</v>
      </c>
      <c r="Q109">
        <v>32</v>
      </c>
      <c r="R109">
        <v>11</v>
      </c>
      <c r="S109">
        <v>4</v>
      </c>
      <c r="T109">
        <v>15</v>
      </c>
      <c r="U109">
        <v>13</v>
      </c>
      <c r="V109">
        <v>2</v>
      </c>
      <c r="W109">
        <v>4</v>
      </c>
      <c r="X109">
        <v>25</v>
      </c>
      <c r="Y109">
        <v>2</v>
      </c>
      <c r="Z109">
        <v>6</v>
      </c>
    </row>
    <row r="110" spans="1:26" ht="12.75">
      <c r="A110" t="s">
        <v>1013</v>
      </c>
      <c r="B110" s="104">
        <f>(V110/10.9375)+(Q110/9.2105)+(H110/3.8889)-(S110/12.5)</f>
        <v>12.360006514384095</v>
      </c>
      <c r="C110" s="142">
        <f>(V110/10.9375)+(Q110/9.2105)+(H110/3.8889)-(S110/12.5)</f>
        <v>12.360006514384095</v>
      </c>
      <c r="D110" t="s">
        <v>743</v>
      </c>
      <c r="E110" t="s">
        <v>744</v>
      </c>
      <c r="F110">
        <v>460</v>
      </c>
      <c r="G110">
        <v>170</v>
      </c>
      <c r="H110">
        <v>19</v>
      </c>
      <c r="I110">
        <v>30</v>
      </c>
      <c r="J110">
        <v>9</v>
      </c>
      <c r="K110">
        <v>43</v>
      </c>
      <c r="L110">
        <v>0</v>
      </c>
      <c r="M110">
        <v>15</v>
      </c>
      <c r="N110">
        <v>5</v>
      </c>
      <c r="O110">
        <v>370</v>
      </c>
      <c r="P110">
        <v>15</v>
      </c>
      <c r="Q110">
        <v>66</v>
      </c>
      <c r="R110">
        <v>22</v>
      </c>
      <c r="S110">
        <v>3</v>
      </c>
      <c r="T110">
        <v>11</v>
      </c>
      <c r="U110">
        <v>32</v>
      </c>
      <c r="V110">
        <v>6</v>
      </c>
      <c r="W110">
        <v>4</v>
      </c>
      <c r="X110">
        <v>0</v>
      </c>
      <c r="Y110">
        <v>6</v>
      </c>
      <c r="Z110">
        <v>15</v>
      </c>
    </row>
    <row r="111" spans="1:26" ht="12.75">
      <c r="A111" t="s">
        <v>1014</v>
      </c>
      <c r="B111" s="104">
        <f>(V111/10.9375)+(Q111/9.2105)+(H111/3.8889)-(S111/12.5)</f>
        <v>7.011436032707965</v>
      </c>
      <c r="C111" s="142">
        <f>(V111/10.9375)+(Q111/9.2105)+(H111/3.8889)-(S111/12.5)</f>
        <v>7.011436032707965</v>
      </c>
      <c r="D111" t="s">
        <v>979</v>
      </c>
      <c r="E111" t="s">
        <v>1015</v>
      </c>
      <c r="F111">
        <v>260</v>
      </c>
      <c r="G111">
        <v>70</v>
      </c>
      <c r="H111">
        <v>8</v>
      </c>
      <c r="I111">
        <v>13</v>
      </c>
      <c r="J111">
        <v>2.5</v>
      </c>
      <c r="K111">
        <v>12</v>
      </c>
      <c r="L111">
        <v>0</v>
      </c>
      <c r="M111">
        <v>0</v>
      </c>
      <c r="N111">
        <v>0</v>
      </c>
      <c r="O111">
        <v>300</v>
      </c>
      <c r="P111">
        <v>12</v>
      </c>
      <c r="Q111">
        <v>43</v>
      </c>
      <c r="R111">
        <v>14</v>
      </c>
      <c r="S111">
        <v>1</v>
      </c>
      <c r="T111">
        <v>3</v>
      </c>
      <c r="U111">
        <v>13</v>
      </c>
      <c r="V111">
        <v>4</v>
      </c>
      <c r="W111">
        <v>0</v>
      </c>
      <c r="X111">
        <v>0</v>
      </c>
      <c r="Y111">
        <v>0</v>
      </c>
      <c r="Z111">
        <v>10</v>
      </c>
    </row>
    <row r="112" spans="1:26" ht="12.75">
      <c r="A112" t="s">
        <v>1016</v>
      </c>
      <c r="B112" s="104">
        <f>(V112/10.9375)+(Q112/9.2105)+(H112/3.8889)-(S112/12.5)</f>
        <v>4.440000636770099</v>
      </c>
      <c r="C112" s="142">
        <f>(V112/10.9375)+(Q112/9.2105)+(H112/3.8889)-(S112/12.5)</f>
        <v>4.440000636770099</v>
      </c>
      <c r="D112" t="s">
        <v>1017</v>
      </c>
      <c r="E112" t="s">
        <v>1018</v>
      </c>
      <c r="F112">
        <v>160</v>
      </c>
      <c r="G112">
        <v>70</v>
      </c>
      <c r="H112">
        <v>8</v>
      </c>
      <c r="I112">
        <v>12</v>
      </c>
      <c r="J112">
        <v>3.5</v>
      </c>
      <c r="K112">
        <v>19</v>
      </c>
      <c r="L112">
        <v>0</v>
      </c>
      <c r="M112">
        <v>10</v>
      </c>
      <c r="N112">
        <v>3</v>
      </c>
      <c r="O112">
        <v>90</v>
      </c>
      <c r="P112">
        <v>4</v>
      </c>
      <c r="Q112">
        <v>21</v>
      </c>
      <c r="R112">
        <v>7</v>
      </c>
      <c r="S112">
        <v>1</v>
      </c>
      <c r="T112">
        <v>3</v>
      </c>
      <c r="U112">
        <v>15</v>
      </c>
      <c r="V112">
        <v>2</v>
      </c>
      <c r="W112">
        <v>2</v>
      </c>
      <c r="X112">
        <v>0</v>
      </c>
      <c r="Y112">
        <v>2</v>
      </c>
      <c r="Z112">
        <v>8</v>
      </c>
    </row>
    <row r="113" spans="1:26" ht="12.75">
      <c r="A113" t="s">
        <v>1019</v>
      </c>
      <c r="B113" s="104">
        <f>(V113/10.9375)+(Q113/9.2105)+(H113/3.8889)-(S113/12.5)</f>
        <v>4.034288130644338</v>
      </c>
      <c r="C113" s="142">
        <f>(V113/10.9375)+(Q113/9.2105)+(H113/3.8889)-(S113/12.5)</f>
        <v>4.034288130644338</v>
      </c>
      <c r="D113" t="s">
        <v>1017</v>
      </c>
      <c r="E113" t="s">
        <v>1018</v>
      </c>
      <c r="F113">
        <v>150</v>
      </c>
      <c r="G113">
        <v>50</v>
      </c>
      <c r="H113">
        <v>6</v>
      </c>
      <c r="I113">
        <v>9</v>
      </c>
      <c r="J113">
        <v>2.5</v>
      </c>
      <c r="K113">
        <v>13</v>
      </c>
      <c r="L113">
        <v>0</v>
      </c>
      <c r="M113">
        <v>10</v>
      </c>
      <c r="N113">
        <v>3</v>
      </c>
      <c r="O113">
        <v>135</v>
      </c>
      <c r="P113">
        <v>6</v>
      </c>
      <c r="Q113">
        <v>22</v>
      </c>
      <c r="R113">
        <v>7</v>
      </c>
      <c r="S113">
        <v>1</v>
      </c>
      <c r="T113">
        <v>3</v>
      </c>
      <c r="U113">
        <v>13</v>
      </c>
      <c r="V113">
        <v>2</v>
      </c>
      <c r="W113">
        <v>2</v>
      </c>
      <c r="X113">
        <v>0</v>
      </c>
      <c r="Y113">
        <v>2</v>
      </c>
      <c r="Z113">
        <v>6</v>
      </c>
    </row>
    <row r="114" spans="1:26" ht="12.75">
      <c r="A114" t="s">
        <v>1020</v>
      </c>
      <c r="B114" s="104">
        <f>(V114/10.9375)+(Q114/9.2105)+(H114/3.8889)-(S114/12.5)</f>
        <v>4.262858514319021</v>
      </c>
      <c r="C114" s="142">
        <f>(V114/10.9375)+(Q114/9.2105)+(H114/3.8889)-(S114/12.5)</f>
        <v>4.262858514319021</v>
      </c>
      <c r="D114" t="s">
        <v>1017</v>
      </c>
      <c r="E114" t="s">
        <v>1018</v>
      </c>
      <c r="F114">
        <v>160</v>
      </c>
      <c r="G114">
        <v>60</v>
      </c>
      <c r="H114">
        <v>7</v>
      </c>
      <c r="I114">
        <v>11</v>
      </c>
      <c r="J114">
        <v>3</v>
      </c>
      <c r="K114">
        <v>15</v>
      </c>
      <c r="L114">
        <v>0</v>
      </c>
      <c r="M114">
        <v>5</v>
      </c>
      <c r="N114">
        <v>2</v>
      </c>
      <c r="O114">
        <v>120</v>
      </c>
      <c r="P114">
        <v>5</v>
      </c>
      <c r="Q114">
        <v>21</v>
      </c>
      <c r="R114">
        <v>7</v>
      </c>
      <c r="S114">
        <v>0</v>
      </c>
      <c r="T114">
        <v>0</v>
      </c>
      <c r="U114">
        <v>11</v>
      </c>
      <c r="V114">
        <v>2</v>
      </c>
      <c r="W114">
        <v>2</v>
      </c>
      <c r="X114">
        <v>0</v>
      </c>
      <c r="Y114">
        <v>0</v>
      </c>
      <c r="Z114">
        <v>4</v>
      </c>
    </row>
    <row r="115" spans="1:26" ht="12.75">
      <c r="A115" t="s">
        <v>1021</v>
      </c>
      <c r="B115" s="104">
        <f>(V115/10.9375)+(Q115/9.2105)+(H115/3.8889)-(S115/12.5)</f>
        <v>2.625721053082659</v>
      </c>
      <c r="C115" s="142">
        <f>(V115/10.9375)+(Q115/9.2105)+(H115/3.8889)-(S115/12.5)</f>
        <v>2.625721053082659</v>
      </c>
      <c r="D115" t="s">
        <v>907</v>
      </c>
      <c r="E115" t="s">
        <v>1022</v>
      </c>
      <c r="F115">
        <v>100</v>
      </c>
      <c r="G115">
        <v>5</v>
      </c>
      <c r="H115">
        <v>0.5</v>
      </c>
      <c r="I115">
        <v>1</v>
      </c>
      <c r="J115">
        <v>0</v>
      </c>
      <c r="K115">
        <v>0</v>
      </c>
      <c r="L115">
        <v>0</v>
      </c>
      <c r="M115">
        <v>5</v>
      </c>
      <c r="N115">
        <v>1</v>
      </c>
      <c r="O115">
        <v>35</v>
      </c>
      <c r="P115">
        <v>2</v>
      </c>
      <c r="Q115">
        <v>23</v>
      </c>
      <c r="R115">
        <v>8</v>
      </c>
      <c r="S115">
        <v>0</v>
      </c>
      <c r="T115">
        <v>0</v>
      </c>
      <c r="U115">
        <v>15</v>
      </c>
      <c r="V115">
        <v>0</v>
      </c>
      <c r="W115">
        <v>0</v>
      </c>
      <c r="X115">
        <v>310</v>
      </c>
      <c r="Y115">
        <v>6</v>
      </c>
      <c r="Z115">
        <v>0</v>
      </c>
    </row>
    <row r="116" spans="1:26" ht="12.75">
      <c r="A116" t="s">
        <v>1023</v>
      </c>
      <c r="B116" s="104">
        <f>(V116/10.9375)+(Q116/9.2105)+(H116/3.8889)-(S116/12.5)</f>
        <v>15.502873812363895</v>
      </c>
      <c r="C116" s="142">
        <f>(V116/10.9375)+(Q116/9.2105)+(H116/3.8889)-(S116/12.5)</f>
        <v>15.502873812363895</v>
      </c>
      <c r="D116" t="s">
        <v>774</v>
      </c>
      <c r="E116" t="s">
        <v>1024</v>
      </c>
      <c r="F116">
        <v>580</v>
      </c>
      <c r="G116">
        <v>150</v>
      </c>
      <c r="H116">
        <v>17</v>
      </c>
      <c r="I116">
        <v>26</v>
      </c>
      <c r="J116">
        <v>10</v>
      </c>
      <c r="K116">
        <v>52</v>
      </c>
      <c r="L116">
        <v>1</v>
      </c>
      <c r="M116">
        <v>50</v>
      </c>
      <c r="N116">
        <v>16</v>
      </c>
      <c r="O116">
        <v>240</v>
      </c>
      <c r="P116">
        <v>10</v>
      </c>
      <c r="Q116">
        <v>94</v>
      </c>
      <c r="R116">
        <v>31</v>
      </c>
      <c r="S116">
        <v>1</v>
      </c>
      <c r="T116">
        <v>3</v>
      </c>
      <c r="U116">
        <v>77</v>
      </c>
      <c r="V116">
        <v>11</v>
      </c>
      <c r="W116">
        <v>20</v>
      </c>
      <c r="X116">
        <v>0</v>
      </c>
      <c r="Y116">
        <v>35</v>
      </c>
      <c r="Z116">
        <v>10</v>
      </c>
    </row>
    <row r="117" spans="1:26" ht="12.75">
      <c r="A117" t="s">
        <v>1025</v>
      </c>
      <c r="B117" s="104">
        <f>(V117/10.9375)+(Q117/9.2105)+(H117/3.8889)-(S117/12.5)</f>
        <v>19.354307934841334</v>
      </c>
      <c r="C117" s="142">
        <f>(V117/10.9375)+(Q117/9.2105)+(H117/3.8889)-(S117/12.5)</f>
        <v>19.354307934841334</v>
      </c>
      <c r="D117" t="s">
        <v>1026</v>
      </c>
      <c r="E117" t="s">
        <v>960</v>
      </c>
      <c r="F117">
        <v>720</v>
      </c>
      <c r="G117">
        <v>180</v>
      </c>
      <c r="H117">
        <v>20</v>
      </c>
      <c r="I117">
        <v>31</v>
      </c>
      <c r="J117">
        <v>12</v>
      </c>
      <c r="K117">
        <v>62</v>
      </c>
      <c r="L117">
        <v>1</v>
      </c>
      <c r="M117">
        <v>60</v>
      </c>
      <c r="N117">
        <v>20</v>
      </c>
      <c r="O117">
        <v>300</v>
      </c>
      <c r="P117">
        <v>13</v>
      </c>
      <c r="Q117">
        <v>119</v>
      </c>
      <c r="R117">
        <v>40</v>
      </c>
      <c r="S117">
        <v>1</v>
      </c>
      <c r="T117">
        <v>4</v>
      </c>
      <c r="U117">
        <v>98</v>
      </c>
      <c r="V117">
        <v>15</v>
      </c>
      <c r="W117">
        <v>25</v>
      </c>
      <c r="X117">
        <v>0</v>
      </c>
      <c r="Y117">
        <v>45</v>
      </c>
      <c r="Z117">
        <v>15</v>
      </c>
    </row>
    <row r="118" spans="1:26" ht="12.75">
      <c r="A118" t="s">
        <v>1027</v>
      </c>
      <c r="B118" s="104">
        <f>(V118/10.9375)+(Q118/9.2105)+(H118/3.8889)-(S118/12.5)</f>
        <v>23.69717082467046</v>
      </c>
      <c r="C118" s="142">
        <f>(V118/10.9375)+(Q118/9.2105)+(H118/3.8889)-(S118/12.5)</f>
        <v>23.69717082467046</v>
      </c>
      <c r="D118" t="s">
        <v>1028</v>
      </c>
      <c r="E118" t="s">
        <v>1029</v>
      </c>
      <c r="F118">
        <v>880</v>
      </c>
      <c r="G118">
        <v>220</v>
      </c>
      <c r="H118">
        <v>24</v>
      </c>
      <c r="I118">
        <v>37</v>
      </c>
      <c r="J118">
        <v>15</v>
      </c>
      <c r="K118">
        <v>73</v>
      </c>
      <c r="L118">
        <v>1.5</v>
      </c>
      <c r="M118">
        <v>75</v>
      </c>
      <c r="N118">
        <v>25</v>
      </c>
      <c r="O118">
        <v>370</v>
      </c>
      <c r="P118">
        <v>16</v>
      </c>
      <c r="Q118">
        <v>147</v>
      </c>
      <c r="R118">
        <v>49</v>
      </c>
      <c r="S118">
        <v>1</v>
      </c>
      <c r="T118">
        <v>6</v>
      </c>
      <c r="U118">
        <v>121</v>
      </c>
      <c r="V118">
        <v>18</v>
      </c>
      <c r="W118">
        <v>30</v>
      </c>
      <c r="X118">
        <v>0</v>
      </c>
      <c r="Y118">
        <v>60</v>
      </c>
      <c r="Z118">
        <v>15</v>
      </c>
    </row>
    <row r="119" spans="1:26" ht="12.75">
      <c r="A119" t="s">
        <v>1030</v>
      </c>
      <c r="B119" s="104">
        <f>(V119/10.9375)+(Q119/9.2105)+(H119/3.8889)-(S119/12.5)</f>
        <v>11.657159085802636</v>
      </c>
      <c r="C119" s="142">
        <f>(V119/10.9375)+(Q119/9.2105)+(H119/3.8889)-(S119/12.5)</f>
        <v>11.657159085802636</v>
      </c>
      <c r="D119" t="s">
        <v>1031</v>
      </c>
      <c r="E119" t="s">
        <v>1032</v>
      </c>
      <c r="F119">
        <v>440</v>
      </c>
      <c r="G119">
        <v>90</v>
      </c>
      <c r="H119">
        <v>10</v>
      </c>
      <c r="I119">
        <v>16</v>
      </c>
      <c r="J119">
        <v>6</v>
      </c>
      <c r="K119">
        <v>31</v>
      </c>
      <c r="L119">
        <v>0.5</v>
      </c>
      <c r="M119">
        <v>40</v>
      </c>
      <c r="N119">
        <v>13</v>
      </c>
      <c r="O119">
        <v>190</v>
      </c>
      <c r="P119">
        <v>8</v>
      </c>
      <c r="Q119">
        <v>76</v>
      </c>
      <c r="R119">
        <v>25</v>
      </c>
      <c r="S119">
        <v>1</v>
      </c>
      <c r="T119">
        <v>3</v>
      </c>
      <c r="U119">
        <v>63</v>
      </c>
      <c r="V119">
        <v>10</v>
      </c>
      <c r="W119">
        <v>15</v>
      </c>
      <c r="X119">
        <v>0</v>
      </c>
      <c r="Y119">
        <v>35</v>
      </c>
      <c r="Z119">
        <v>8</v>
      </c>
    </row>
    <row r="120" spans="1:26" ht="12.75">
      <c r="A120" t="s">
        <v>1033</v>
      </c>
      <c r="B120" s="104">
        <f>(V120/10.9375)+(Q120/9.2105)+(H120/3.8889)-(S120/12.5)</f>
        <v>15.782878498078974</v>
      </c>
      <c r="C120" s="142">
        <f>(V120/10.9375)+(Q120/9.2105)+(H120/3.8889)-(S120/12.5)</f>
        <v>15.782878498078974</v>
      </c>
      <c r="D120" t="s">
        <v>1034</v>
      </c>
      <c r="E120" t="s">
        <v>1035</v>
      </c>
      <c r="F120">
        <v>580</v>
      </c>
      <c r="G120">
        <v>120</v>
      </c>
      <c r="H120">
        <v>14</v>
      </c>
      <c r="I120">
        <v>21</v>
      </c>
      <c r="J120">
        <v>8</v>
      </c>
      <c r="K120">
        <v>41</v>
      </c>
      <c r="L120">
        <v>1</v>
      </c>
      <c r="M120">
        <v>50</v>
      </c>
      <c r="N120">
        <v>17</v>
      </c>
      <c r="O120">
        <v>250</v>
      </c>
      <c r="P120">
        <v>11</v>
      </c>
      <c r="Q120">
        <v>102</v>
      </c>
      <c r="R120">
        <v>34</v>
      </c>
      <c r="S120">
        <v>1</v>
      </c>
      <c r="T120">
        <v>4</v>
      </c>
      <c r="U120">
        <v>84</v>
      </c>
      <c r="V120">
        <v>13</v>
      </c>
      <c r="W120">
        <v>20</v>
      </c>
      <c r="X120">
        <v>0</v>
      </c>
      <c r="Y120">
        <v>45</v>
      </c>
      <c r="Z120">
        <v>10</v>
      </c>
    </row>
    <row r="121" spans="1:26" ht="12.75">
      <c r="A121" t="s">
        <v>1036</v>
      </c>
      <c r="B121" s="104">
        <f>(V121/10.9375)+(Q121/9.2105)+(H121/3.8889)-(S121/12.5)</f>
        <v>20.742885485870836</v>
      </c>
      <c r="C121" s="142">
        <f>(V121/10.9375)+(Q121/9.2105)+(H121/3.8889)-(S121/12.5)</f>
        <v>20.742885485870836</v>
      </c>
      <c r="D121" t="s">
        <v>1037</v>
      </c>
      <c r="E121" t="s">
        <v>1038</v>
      </c>
      <c r="F121">
        <v>770</v>
      </c>
      <c r="G121">
        <v>160</v>
      </c>
      <c r="H121">
        <v>18</v>
      </c>
      <c r="I121">
        <v>28</v>
      </c>
      <c r="J121">
        <v>11</v>
      </c>
      <c r="K121">
        <v>55</v>
      </c>
      <c r="L121">
        <v>1</v>
      </c>
      <c r="M121">
        <v>70</v>
      </c>
      <c r="N121">
        <v>23</v>
      </c>
      <c r="O121">
        <v>330</v>
      </c>
      <c r="P121">
        <v>14</v>
      </c>
      <c r="Q121">
        <v>134</v>
      </c>
      <c r="R121">
        <v>45</v>
      </c>
      <c r="S121">
        <v>1</v>
      </c>
      <c r="T121">
        <v>5</v>
      </c>
      <c r="U121">
        <v>111</v>
      </c>
      <c r="V121">
        <v>18</v>
      </c>
      <c r="W121">
        <v>30</v>
      </c>
      <c r="X121">
        <v>0</v>
      </c>
      <c r="Y121">
        <v>60</v>
      </c>
      <c r="Z121">
        <v>15</v>
      </c>
    </row>
    <row r="122" spans="1:26" ht="12.75">
      <c r="A122" t="s">
        <v>1039</v>
      </c>
      <c r="B122" s="104">
        <f>(V122/10.9375)+(Q122/9.2105)+(H122/3.8889)-(S122/12.5)</f>
        <v>31.291471706359047</v>
      </c>
      <c r="C122" s="142">
        <f>(V122/10.9375)+(Q122/9.2105)+(H122/3.8889)-(S122/12.5)</f>
        <v>31.291471706359047</v>
      </c>
      <c r="D122" t="s">
        <v>1040</v>
      </c>
      <c r="E122" t="s">
        <v>1041</v>
      </c>
      <c r="F122">
        <v>1160</v>
      </c>
      <c r="G122">
        <v>240</v>
      </c>
      <c r="H122">
        <v>27</v>
      </c>
      <c r="I122">
        <v>42</v>
      </c>
      <c r="J122">
        <v>16</v>
      </c>
      <c r="K122">
        <v>82</v>
      </c>
      <c r="L122">
        <v>2</v>
      </c>
      <c r="M122">
        <v>100</v>
      </c>
      <c r="N122">
        <v>34</v>
      </c>
      <c r="O122">
        <v>510</v>
      </c>
      <c r="P122">
        <v>21</v>
      </c>
      <c r="Q122">
        <v>203</v>
      </c>
      <c r="R122">
        <v>68</v>
      </c>
      <c r="S122">
        <v>2</v>
      </c>
      <c r="T122">
        <v>7</v>
      </c>
      <c r="U122">
        <v>168</v>
      </c>
      <c r="V122">
        <v>27</v>
      </c>
      <c r="W122">
        <v>40</v>
      </c>
      <c r="X122">
        <v>0</v>
      </c>
      <c r="Y122">
        <v>90</v>
      </c>
      <c r="Z122">
        <v>20</v>
      </c>
    </row>
    <row r="123" spans="1:26" ht="12.75">
      <c r="A123" t="s">
        <v>1042</v>
      </c>
      <c r="B123" s="104">
        <f>(V123/10.9375)+(Q123/9.2105)+(H123/3.8889)-(S123/12.5)</f>
        <v>11.725722383763777</v>
      </c>
      <c r="C123" s="142">
        <f>(V123/10.9375)+(Q123/9.2105)+(H123/3.8889)-(S123/12.5)</f>
        <v>11.725722383763777</v>
      </c>
      <c r="D123" t="s">
        <v>1043</v>
      </c>
      <c r="E123" t="s">
        <v>1044</v>
      </c>
      <c r="F123">
        <v>430</v>
      </c>
      <c r="G123">
        <v>140</v>
      </c>
      <c r="H123">
        <v>16</v>
      </c>
      <c r="I123">
        <v>24</v>
      </c>
      <c r="J123">
        <v>10</v>
      </c>
      <c r="K123">
        <v>48</v>
      </c>
      <c r="L123">
        <v>0.5</v>
      </c>
      <c r="M123">
        <v>35</v>
      </c>
      <c r="N123">
        <v>11</v>
      </c>
      <c r="O123">
        <v>130</v>
      </c>
      <c r="P123">
        <v>5</v>
      </c>
      <c r="Q123">
        <v>64</v>
      </c>
      <c r="R123">
        <v>21</v>
      </c>
      <c r="S123">
        <v>2</v>
      </c>
      <c r="T123">
        <v>9</v>
      </c>
      <c r="U123">
        <v>59</v>
      </c>
      <c r="V123">
        <v>9</v>
      </c>
      <c r="W123">
        <v>10</v>
      </c>
      <c r="X123">
        <v>0</v>
      </c>
      <c r="Y123">
        <v>30</v>
      </c>
      <c r="Z123">
        <v>4</v>
      </c>
    </row>
    <row r="124" spans="1:26" ht="12.75">
      <c r="A124" t="s">
        <v>1045</v>
      </c>
      <c r="B124" s="104">
        <f>(V124/10.9375)+(Q124/9.2105)+(H124/3.8889)-(S124/12.5)</f>
        <v>9.41143619599053</v>
      </c>
      <c r="C124" s="142">
        <f>(V124/10.9375)+(Q124/9.2105)+(H124/3.8889)-(S124/12.5)</f>
        <v>9.41143619599053</v>
      </c>
      <c r="D124" t="s">
        <v>1046</v>
      </c>
      <c r="E124" t="s">
        <v>1047</v>
      </c>
      <c r="F124">
        <v>340</v>
      </c>
      <c r="G124">
        <v>100</v>
      </c>
      <c r="H124">
        <v>12</v>
      </c>
      <c r="I124">
        <v>18</v>
      </c>
      <c r="J124">
        <v>6</v>
      </c>
      <c r="K124">
        <v>29</v>
      </c>
      <c r="L124">
        <v>0</v>
      </c>
      <c r="M124">
        <v>30</v>
      </c>
      <c r="N124">
        <v>10</v>
      </c>
      <c r="O124">
        <v>200</v>
      </c>
      <c r="P124">
        <v>8</v>
      </c>
      <c r="Q124">
        <v>53</v>
      </c>
      <c r="R124">
        <v>18</v>
      </c>
      <c r="S124">
        <v>2</v>
      </c>
      <c r="T124">
        <v>8</v>
      </c>
      <c r="U124">
        <v>43</v>
      </c>
      <c r="V124">
        <v>8</v>
      </c>
      <c r="W124">
        <v>10</v>
      </c>
      <c r="X124">
        <v>0</v>
      </c>
      <c r="Y124">
        <v>25</v>
      </c>
      <c r="Z124">
        <v>6</v>
      </c>
    </row>
    <row r="125" spans="1:26" ht="12.75">
      <c r="A125" t="s">
        <v>1048</v>
      </c>
      <c r="B125" s="104">
        <f>(V125/10.9375)+(Q125/9.2105)+(H125/3.8889)-(S125/12.5)</f>
        <v>15.365730334811103</v>
      </c>
      <c r="C125" s="142">
        <f>(V125/10.9375)+(Q125/9.2105)+(H125/3.8889)-(S125/12.5)</f>
        <v>15.365730334811103</v>
      </c>
      <c r="D125" t="s">
        <v>1049</v>
      </c>
      <c r="E125" t="s">
        <v>1050</v>
      </c>
      <c r="F125">
        <v>570</v>
      </c>
      <c r="G125">
        <v>150</v>
      </c>
      <c r="H125">
        <v>17</v>
      </c>
      <c r="I125">
        <v>26</v>
      </c>
      <c r="J125">
        <v>10</v>
      </c>
      <c r="K125">
        <v>52</v>
      </c>
      <c r="L125">
        <v>1</v>
      </c>
      <c r="M125">
        <v>50</v>
      </c>
      <c r="N125">
        <v>16</v>
      </c>
      <c r="O125">
        <v>170</v>
      </c>
      <c r="P125">
        <v>7</v>
      </c>
      <c r="Q125">
        <v>92</v>
      </c>
      <c r="R125">
        <v>31</v>
      </c>
      <c r="S125">
        <v>0</v>
      </c>
      <c r="T125">
        <v>0</v>
      </c>
      <c r="U125">
        <v>79</v>
      </c>
      <c r="V125">
        <v>11</v>
      </c>
      <c r="W125">
        <v>20</v>
      </c>
      <c r="X125">
        <v>2</v>
      </c>
      <c r="Y125">
        <v>40</v>
      </c>
      <c r="Z125">
        <v>2</v>
      </c>
    </row>
    <row r="126" spans="1:26" ht="12.75">
      <c r="A126" t="s">
        <v>1051</v>
      </c>
      <c r="B126" s="104">
        <f>(V126/10.9375)+(Q126/9.2105)+(H126/3.8889)-(S126/12.5)</f>
        <v>19.01716414708357</v>
      </c>
      <c r="C126" s="142">
        <f>(V126/10.9375)+(Q126/9.2105)+(H126/3.8889)-(S126/12.5)</f>
        <v>19.01716414708357</v>
      </c>
      <c r="D126" t="s">
        <v>1052</v>
      </c>
      <c r="E126" t="s">
        <v>1053</v>
      </c>
      <c r="F126">
        <v>710</v>
      </c>
      <c r="G126">
        <v>180</v>
      </c>
      <c r="H126">
        <v>20</v>
      </c>
      <c r="I126">
        <v>31</v>
      </c>
      <c r="J126">
        <v>12</v>
      </c>
      <c r="K126">
        <v>62</v>
      </c>
      <c r="L126">
        <v>1</v>
      </c>
      <c r="M126">
        <v>65</v>
      </c>
      <c r="N126">
        <v>21</v>
      </c>
      <c r="O126">
        <v>210</v>
      </c>
      <c r="P126">
        <v>9</v>
      </c>
      <c r="Q126">
        <v>116</v>
      </c>
      <c r="R126">
        <v>39</v>
      </c>
      <c r="S126">
        <v>0</v>
      </c>
      <c r="T126">
        <v>0</v>
      </c>
      <c r="U126">
        <v>100</v>
      </c>
      <c r="V126">
        <v>14</v>
      </c>
      <c r="W126">
        <v>25</v>
      </c>
      <c r="X126">
        <v>2</v>
      </c>
      <c r="Y126">
        <v>50</v>
      </c>
      <c r="Z126">
        <v>2</v>
      </c>
    </row>
    <row r="127" spans="1:26" ht="12.75">
      <c r="A127" t="s">
        <v>1054</v>
      </c>
      <c r="B127" s="104">
        <f>(V127/10.9375)+(Q127/9.2105)+(H127/3.8889)-(S127/12.5)</f>
        <v>23.451455608341274</v>
      </c>
      <c r="C127" s="142">
        <f>(V127/10.9375)+(Q127/9.2105)+(H127/3.8889)-(S127/12.5)</f>
        <v>23.451455608341274</v>
      </c>
      <c r="D127" t="s">
        <v>1055</v>
      </c>
      <c r="E127" t="s">
        <v>1056</v>
      </c>
      <c r="F127">
        <v>860</v>
      </c>
      <c r="G127">
        <v>220</v>
      </c>
      <c r="H127">
        <v>24</v>
      </c>
      <c r="I127">
        <v>37</v>
      </c>
      <c r="J127">
        <v>15</v>
      </c>
      <c r="K127">
        <v>73</v>
      </c>
      <c r="L127">
        <v>1.5</v>
      </c>
      <c r="M127">
        <v>75</v>
      </c>
      <c r="N127">
        <v>26</v>
      </c>
      <c r="O127">
        <v>260</v>
      </c>
      <c r="P127">
        <v>11</v>
      </c>
      <c r="Q127">
        <v>144</v>
      </c>
      <c r="R127">
        <v>48</v>
      </c>
      <c r="S127">
        <v>0</v>
      </c>
      <c r="T127">
        <v>0</v>
      </c>
      <c r="U127">
        <v>124</v>
      </c>
      <c r="V127">
        <v>18</v>
      </c>
      <c r="W127">
        <v>30</v>
      </c>
      <c r="X127">
        <v>4</v>
      </c>
      <c r="Y127">
        <v>60</v>
      </c>
      <c r="Z127">
        <v>2</v>
      </c>
    </row>
    <row r="128" spans="1:26" ht="12.75">
      <c r="A128" t="s">
        <v>1057</v>
      </c>
      <c r="B128" s="104">
        <f>(V128/10.9375)+(Q128/9.2105)+(H128/3.8889)-(S128/12.5)</f>
        <v>11.411443869473446</v>
      </c>
      <c r="C128" s="142">
        <f>(V128/10.9375)+(Q128/9.2105)+(H128/3.8889)-(S128/12.5)</f>
        <v>11.411443869473446</v>
      </c>
      <c r="D128" t="s">
        <v>1031</v>
      </c>
      <c r="E128" t="s">
        <v>1058</v>
      </c>
      <c r="F128">
        <v>420</v>
      </c>
      <c r="G128">
        <v>90</v>
      </c>
      <c r="H128">
        <v>10</v>
      </c>
      <c r="I128">
        <v>15</v>
      </c>
      <c r="J128">
        <v>6</v>
      </c>
      <c r="K128">
        <v>30</v>
      </c>
      <c r="L128">
        <v>0.5</v>
      </c>
      <c r="M128">
        <v>40</v>
      </c>
      <c r="N128">
        <v>13</v>
      </c>
      <c r="O128">
        <v>130</v>
      </c>
      <c r="P128">
        <v>5</v>
      </c>
      <c r="Q128">
        <v>73</v>
      </c>
      <c r="R128">
        <v>24</v>
      </c>
      <c r="S128">
        <v>0</v>
      </c>
      <c r="T128">
        <v>0</v>
      </c>
      <c r="U128">
        <v>63</v>
      </c>
      <c r="V128">
        <v>10</v>
      </c>
      <c r="W128">
        <v>15</v>
      </c>
      <c r="X128">
        <v>2</v>
      </c>
      <c r="Y128">
        <v>30</v>
      </c>
      <c r="Z128">
        <v>2</v>
      </c>
    </row>
    <row r="129" spans="1:26" ht="12.75">
      <c r="A129" t="s">
        <v>1059</v>
      </c>
      <c r="B129" s="104">
        <f>(V129/10.9375)+(Q129/9.2105)+(H129/3.8889)-(S129/12.5)</f>
        <v>15.062877681745913</v>
      </c>
      <c r="C129" s="142">
        <f>(V129/10.9375)+(Q129/9.2105)+(H129/3.8889)-(S129/12.5)</f>
        <v>15.062877681745913</v>
      </c>
      <c r="D129" t="s">
        <v>1034</v>
      </c>
      <c r="E129" t="s">
        <v>1060</v>
      </c>
      <c r="F129">
        <v>560</v>
      </c>
      <c r="G129">
        <v>120</v>
      </c>
      <c r="H129">
        <v>13</v>
      </c>
      <c r="I129">
        <v>20</v>
      </c>
      <c r="J129">
        <v>8</v>
      </c>
      <c r="K129">
        <v>40</v>
      </c>
      <c r="L129">
        <v>1</v>
      </c>
      <c r="M129">
        <v>50</v>
      </c>
      <c r="N129">
        <v>17</v>
      </c>
      <c r="O129">
        <v>170</v>
      </c>
      <c r="P129">
        <v>7</v>
      </c>
      <c r="Q129">
        <v>97</v>
      </c>
      <c r="R129">
        <v>32</v>
      </c>
      <c r="S129">
        <v>0</v>
      </c>
      <c r="T129">
        <v>0</v>
      </c>
      <c r="U129">
        <v>84</v>
      </c>
      <c r="V129">
        <v>13</v>
      </c>
      <c r="W129">
        <v>20</v>
      </c>
      <c r="X129">
        <v>2</v>
      </c>
      <c r="Y129">
        <v>45</v>
      </c>
      <c r="Z129">
        <v>2</v>
      </c>
    </row>
    <row r="130" spans="1:26" ht="12.75">
      <c r="A130" t="s">
        <v>1061</v>
      </c>
      <c r="B130" s="104">
        <f>(V130/10.9375)+(Q130/9.2105)+(H130/3.8889)-(S130/12.5)</f>
        <v>20.080026481783882</v>
      </c>
      <c r="C130" s="142">
        <f>(V130/10.9375)+(Q130/9.2105)+(H130/3.8889)-(S130/12.5)</f>
        <v>20.080026481783882</v>
      </c>
      <c r="D130" t="s">
        <v>1037</v>
      </c>
      <c r="E130" t="s">
        <v>1062</v>
      </c>
      <c r="F130">
        <v>740</v>
      </c>
      <c r="G130">
        <v>160</v>
      </c>
      <c r="H130">
        <v>18</v>
      </c>
      <c r="I130">
        <v>27</v>
      </c>
      <c r="J130">
        <v>11</v>
      </c>
      <c r="K130">
        <v>53</v>
      </c>
      <c r="L130">
        <v>1</v>
      </c>
      <c r="M130">
        <v>70</v>
      </c>
      <c r="N130">
        <v>23</v>
      </c>
      <c r="O130">
        <v>230</v>
      </c>
      <c r="P130">
        <v>10</v>
      </c>
      <c r="Q130">
        <v>128</v>
      </c>
      <c r="R130">
        <v>43</v>
      </c>
      <c r="S130">
        <v>0</v>
      </c>
      <c r="T130">
        <v>0</v>
      </c>
      <c r="U130">
        <v>111</v>
      </c>
      <c r="V130">
        <v>17</v>
      </c>
      <c r="W130">
        <v>30</v>
      </c>
      <c r="X130">
        <v>2</v>
      </c>
      <c r="Y130">
        <v>60</v>
      </c>
      <c r="Z130">
        <v>2</v>
      </c>
    </row>
    <row r="131" spans="1:26" ht="12.75">
      <c r="A131" t="s">
        <v>1063</v>
      </c>
      <c r="B131" s="104">
        <f>(V131/10.9375)+(Q131/9.2105)+(H131/3.8889)-(S131/12.5)</f>
        <v>30.034326792063254</v>
      </c>
      <c r="C131" s="142">
        <f>(V131/10.9375)+(Q131/9.2105)+(H131/3.8889)-(S131/12.5)</f>
        <v>30.034326792063254</v>
      </c>
      <c r="D131" t="s">
        <v>1040</v>
      </c>
      <c r="E131" t="s">
        <v>1064</v>
      </c>
      <c r="F131">
        <v>1110</v>
      </c>
      <c r="G131">
        <v>240</v>
      </c>
      <c r="H131">
        <v>26</v>
      </c>
      <c r="I131">
        <v>41</v>
      </c>
      <c r="J131">
        <v>16</v>
      </c>
      <c r="K131">
        <v>80</v>
      </c>
      <c r="L131">
        <v>2</v>
      </c>
      <c r="M131">
        <v>100</v>
      </c>
      <c r="N131">
        <v>34</v>
      </c>
      <c r="O131">
        <v>350</v>
      </c>
      <c r="P131">
        <v>15</v>
      </c>
      <c r="Q131">
        <v>194</v>
      </c>
      <c r="R131">
        <v>65</v>
      </c>
      <c r="S131">
        <v>0</v>
      </c>
      <c r="T131">
        <v>0</v>
      </c>
      <c r="U131">
        <v>168</v>
      </c>
      <c r="V131">
        <v>25</v>
      </c>
      <c r="W131">
        <v>40</v>
      </c>
      <c r="X131">
        <v>4</v>
      </c>
      <c r="Y131">
        <v>90</v>
      </c>
      <c r="Z131">
        <v>4</v>
      </c>
    </row>
    <row r="132" spans="1:26" ht="12.75">
      <c r="A132" t="s">
        <v>1065</v>
      </c>
      <c r="B132" s="104">
        <f>(V132/10.9375)+(Q132/9.2105)+(H132/3.8889)-(S132/12.5)</f>
        <v>14.582872685825867</v>
      </c>
      <c r="C132" s="142">
        <f>(V132/10.9375)+(Q132/9.2105)+(H132/3.8889)-(S132/12.5)</f>
        <v>14.582872685825867</v>
      </c>
      <c r="D132" t="s">
        <v>1066</v>
      </c>
      <c r="E132" t="s">
        <v>1067</v>
      </c>
      <c r="F132">
        <v>540</v>
      </c>
      <c r="G132">
        <v>150</v>
      </c>
      <c r="H132">
        <v>16</v>
      </c>
      <c r="I132">
        <v>25</v>
      </c>
      <c r="J132">
        <v>10</v>
      </c>
      <c r="K132">
        <v>50</v>
      </c>
      <c r="L132">
        <v>1</v>
      </c>
      <c r="M132">
        <v>45</v>
      </c>
      <c r="N132">
        <v>16</v>
      </c>
      <c r="O132">
        <v>170</v>
      </c>
      <c r="P132">
        <v>7</v>
      </c>
      <c r="Q132">
        <v>88</v>
      </c>
      <c r="R132">
        <v>29</v>
      </c>
      <c r="S132">
        <v>0</v>
      </c>
      <c r="T132">
        <v>0</v>
      </c>
      <c r="U132">
        <v>64</v>
      </c>
      <c r="V132">
        <v>10</v>
      </c>
      <c r="W132">
        <v>20</v>
      </c>
      <c r="X132">
        <v>0</v>
      </c>
      <c r="Y132">
        <v>35</v>
      </c>
      <c r="Z132">
        <v>2</v>
      </c>
    </row>
    <row r="133" spans="1:26" ht="12.75">
      <c r="A133" t="s">
        <v>1068</v>
      </c>
      <c r="B133" s="104">
        <f>(V133/10.9375)+(Q133/9.2105)+(H133/3.8889)-(S133/12.5)</f>
        <v>18.474305453201588</v>
      </c>
      <c r="C133" s="142">
        <f>(V133/10.9375)+(Q133/9.2105)+(H133/3.8889)-(S133/12.5)</f>
        <v>18.474305453201588</v>
      </c>
      <c r="D133" t="s">
        <v>1069</v>
      </c>
      <c r="E133" t="s">
        <v>1070</v>
      </c>
      <c r="F133">
        <v>680</v>
      </c>
      <c r="G133">
        <v>180</v>
      </c>
      <c r="H133">
        <v>20</v>
      </c>
      <c r="I133">
        <v>30</v>
      </c>
      <c r="J133">
        <v>12</v>
      </c>
      <c r="K133">
        <v>60</v>
      </c>
      <c r="L133">
        <v>1</v>
      </c>
      <c r="M133">
        <v>60</v>
      </c>
      <c r="N133">
        <v>20</v>
      </c>
      <c r="O133">
        <v>220</v>
      </c>
      <c r="P133">
        <v>9</v>
      </c>
      <c r="Q133">
        <v>111</v>
      </c>
      <c r="R133">
        <v>37</v>
      </c>
      <c r="S133">
        <v>0</v>
      </c>
      <c r="T133">
        <v>0</v>
      </c>
      <c r="U133">
        <v>82</v>
      </c>
      <c r="V133">
        <v>14</v>
      </c>
      <c r="W133">
        <v>25</v>
      </c>
      <c r="X133">
        <v>0</v>
      </c>
      <c r="Y133">
        <v>45</v>
      </c>
      <c r="Z133">
        <v>2</v>
      </c>
    </row>
    <row r="134" spans="1:26" ht="12.75">
      <c r="A134" t="s">
        <v>1071</v>
      </c>
      <c r="B134" s="104">
        <f>(V134/10.9375)+(Q134/9.2105)+(H134/3.8889)-(S134/12.5)</f>
        <v>22.70859660425432</v>
      </c>
      <c r="C134" s="142">
        <f>(V134/10.9375)+(Q134/9.2105)+(H134/3.8889)-(S134/12.5)</f>
        <v>22.70859660425432</v>
      </c>
      <c r="D134" t="s">
        <v>1072</v>
      </c>
      <c r="E134" t="s">
        <v>1073</v>
      </c>
      <c r="F134">
        <v>830</v>
      </c>
      <c r="G134">
        <v>210</v>
      </c>
      <c r="H134">
        <v>24</v>
      </c>
      <c r="I134">
        <v>36</v>
      </c>
      <c r="J134">
        <v>14</v>
      </c>
      <c r="K134">
        <v>71</v>
      </c>
      <c r="L134">
        <v>1.5</v>
      </c>
      <c r="M134">
        <v>75</v>
      </c>
      <c r="N134">
        <v>25</v>
      </c>
      <c r="O134">
        <v>270</v>
      </c>
      <c r="P134">
        <v>11</v>
      </c>
      <c r="Q134">
        <v>138</v>
      </c>
      <c r="R134">
        <v>46</v>
      </c>
      <c r="S134">
        <v>0</v>
      </c>
      <c r="T134">
        <v>0</v>
      </c>
      <c r="U134">
        <v>103</v>
      </c>
      <c r="V134">
        <v>17</v>
      </c>
      <c r="W134">
        <v>30</v>
      </c>
      <c r="X134">
        <v>0</v>
      </c>
      <c r="Y134">
        <v>60</v>
      </c>
      <c r="Z134">
        <v>2</v>
      </c>
    </row>
    <row r="135" spans="1:26" ht="12.75">
      <c r="A135" t="s">
        <v>1074</v>
      </c>
      <c r="B135" s="104">
        <f>(V135/10.9375)+(Q135/9.2105)+(H135/3.8889)-(S135/12.5)</f>
        <v>29.925755053286856</v>
      </c>
      <c r="C135" s="142">
        <f>(V135/10.9375)+(Q135/9.2105)+(H135/3.8889)-(S135/12.5)</f>
        <v>29.925755053286856</v>
      </c>
      <c r="D135" t="s">
        <v>1040</v>
      </c>
      <c r="E135" t="s">
        <v>1064</v>
      </c>
      <c r="F135">
        <v>1110</v>
      </c>
      <c r="G135">
        <v>240</v>
      </c>
      <c r="H135">
        <v>26</v>
      </c>
      <c r="I135">
        <v>41</v>
      </c>
      <c r="J135">
        <v>16</v>
      </c>
      <c r="K135">
        <v>80</v>
      </c>
      <c r="L135">
        <v>2</v>
      </c>
      <c r="M135">
        <v>100</v>
      </c>
      <c r="N135">
        <v>34</v>
      </c>
      <c r="O135">
        <v>370</v>
      </c>
      <c r="P135">
        <v>16</v>
      </c>
      <c r="Q135">
        <v>193</v>
      </c>
      <c r="R135">
        <v>64</v>
      </c>
      <c r="S135">
        <v>0</v>
      </c>
      <c r="T135">
        <v>0</v>
      </c>
      <c r="U135">
        <v>145</v>
      </c>
      <c r="V135">
        <v>25</v>
      </c>
      <c r="W135">
        <v>40</v>
      </c>
      <c r="X135">
        <v>0</v>
      </c>
      <c r="Y135">
        <v>90</v>
      </c>
      <c r="Z135">
        <v>2</v>
      </c>
    </row>
    <row r="136" spans="1:26" ht="12.75">
      <c r="A136" t="s">
        <v>1075</v>
      </c>
      <c r="B136" s="104">
        <f>(V136/10.9375)+(Q136/9.2105)+(H136/3.8889)-(S136/12.5)</f>
        <v>11.21144355926848</v>
      </c>
      <c r="C136" s="142">
        <f>(V136/10.9375)+(Q136/9.2105)+(H136/3.8889)-(S136/12.5)</f>
        <v>11.21144355926848</v>
      </c>
      <c r="D136" t="s">
        <v>1031</v>
      </c>
      <c r="E136" t="s">
        <v>1076</v>
      </c>
      <c r="F136">
        <v>420</v>
      </c>
      <c r="G136">
        <v>90</v>
      </c>
      <c r="H136">
        <v>10</v>
      </c>
      <c r="I136">
        <v>15</v>
      </c>
      <c r="J136">
        <v>6</v>
      </c>
      <c r="K136">
        <v>30</v>
      </c>
      <c r="L136">
        <v>0.5</v>
      </c>
      <c r="M136">
        <v>40</v>
      </c>
      <c r="N136">
        <v>13</v>
      </c>
      <c r="O136">
        <v>140</v>
      </c>
      <c r="P136">
        <v>6</v>
      </c>
      <c r="Q136">
        <v>72</v>
      </c>
      <c r="R136">
        <v>24</v>
      </c>
      <c r="S136">
        <v>0</v>
      </c>
      <c r="T136">
        <v>0</v>
      </c>
      <c r="U136">
        <v>54</v>
      </c>
      <c r="V136">
        <v>9</v>
      </c>
      <c r="W136">
        <v>15</v>
      </c>
      <c r="X136">
        <v>0</v>
      </c>
      <c r="Y136">
        <v>30</v>
      </c>
      <c r="Z136">
        <v>2</v>
      </c>
    </row>
    <row r="137" spans="1:26" ht="12.75">
      <c r="A137" t="s">
        <v>1077</v>
      </c>
      <c r="B137" s="104">
        <f>(V137/10.9375)+(Q137/9.2105)+(H137/3.8889)-(S137/12.5)</f>
        <v>14.954305942969517</v>
      </c>
      <c r="C137" s="142">
        <f>(V137/10.9375)+(Q137/9.2105)+(H137/3.8889)-(S137/12.5)</f>
        <v>14.954305942969517</v>
      </c>
      <c r="D137" t="s">
        <v>1034</v>
      </c>
      <c r="E137" t="s">
        <v>1060</v>
      </c>
      <c r="F137">
        <v>550</v>
      </c>
      <c r="G137">
        <v>120</v>
      </c>
      <c r="H137">
        <v>13</v>
      </c>
      <c r="I137">
        <v>20</v>
      </c>
      <c r="J137">
        <v>8</v>
      </c>
      <c r="K137">
        <v>40</v>
      </c>
      <c r="L137">
        <v>1</v>
      </c>
      <c r="M137">
        <v>50</v>
      </c>
      <c r="N137">
        <v>17</v>
      </c>
      <c r="O137">
        <v>190</v>
      </c>
      <c r="P137">
        <v>8</v>
      </c>
      <c r="Q137">
        <v>96</v>
      </c>
      <c r="R137">
        <v>32</v>
      </c>
      <c r="S137">
        <v>0</v>
      </c>
      <c r="T137">
        <v>0</v>
      </c>
      <c r="U137">
        <v>72</v>
      </c>
      <c r="V137">
        <v>13</v>
      </c>
      <c r="W137">
        <v>20</v>
      </c>
      <c r="X137">
        <v>0</v>
      </c>
      <c r="Y137">
        <v>45</v>
      </c>
      <c r="Z137">
        <v>2</v>
      </c>
    </row>
    <row r="138" spans="1:26" ht="12.75">
      <c r="A138" t="s">
        <v>1078</v>
      </c>
      <c r="B138" s="104">
        <f>(V138/10.9375)+(Q138/9.2105)+(H138/3.8889)-(S138/12.5)</f>
        <v>20.080026481783882</v>
      </c>
      <c r="C138" s="142">
        <f>(V138/10.9375)+(Q138/9.2105)+(H138/3.8889)-(S138/12.5)</f>
        <v>20.080026481783882</v>
      </c>
      <c r="D138" t="s">
        <v>1037</v>
      </c>
      <c r="E138" t="s">
        <v>1079</v>
      </c>
      <c r="F138">
        <v>740</v>
      </c>
      <c r="G138">
        <v>160</v>
      </c>
      <c r="H138">
        <v>18</v>
      </c>
      <c r="I138">
        <v>27</v>
      </c>
      <c r="J138">
        <v>11</v>
      </c>
      <c r="K138">
        <v>53</v>
      </c>
      <c r="L138">
        <v>1</v>
      </c>
      <c r="M138">
        <v>70</v>
      </c>
      <c r="N138">
        <v>23</v>
      </c>
      <c r="O138">
        <v>250</v>
      </c>
      <c r="P138">
        <v>10</v>
      </c>
      <c r="Q138">
        <v>128</v>
      </c>
      <c r="R138">
        <v>43</v>
      </c>
      <c r="S138">
        <v>0</v>
      </c>
      <c r="T138">
        <v>0</v>
      </c>
      <c r="U138">
        <v>96</v>
      </c>
      <c r="V138">
        <v>17</v>
      </c>
      <c r="W138">
        <v>30</v>
      </c>
      <c r="X138">
        <v>0</v>
      </c>
      <c r="Y138">
        <v>60</v>
      </c>
      <c r="Z138">
        <v>2</v>
      </c>
    </row>
    <row r="142" ht="12.75">
      <c r="A142" t="s">
        <v>1080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39729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&amp; James</dc:creator>
  <cp:keywords/>
  <dc:description/>
  <cp:lastModifiedBy>Bob Sachs</cp:lastModifiedBy>
  <cp:lastPrinted>2010-12-06T18:07:11Z</cp:lastPrinted>
  <dcterms:created xsi:type="dcterms:W3CDTF">2005-04-30T02:34:51Z</dcterms:created>
  <dcterms:modified xsi:type="dcterms:W3CDTF">2011-01-07T16:23:18Z</dcterms:modified>
  <cp:category/>
  <cp:version/>
  <cp:contentType/>
  <cp:contentStatus/>
  <cp:revision>108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60520159</vt:i4>
  </property>
  <property fmtid="{D5CDD505-2E9C-101B-9397-08002B2CF9AE}" pid="3" name="_AuthorEmail">
    <vt:lpwstr>sarahmason@internode.on.net</vt:lpwstr>
  </property>
  <property fmtid="{D5CDD505-2E9C-101B-9397-08002B2CF9AE}" pid="4" name="_AuthorEmailDisplayName">
    <vt:lpwstr>Sarah</vt:lpwstr>
  </property>
  <property fmtid="{D5CDD505-2E9C-101B-9397-08002B2CF9AE}" pid="5" name="_EmailSubject">
    <vt:lpwstr>WW Tracker</vt:lpwstr>
  </property>
</Properties>
</file>